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Z:\朱龙\数据统计\2025\二手房明细表年报、月报2024年统计(放入官网)\"/>
    </mc:Choice>
  </mc:AlternateContent>
  <xr:revisionPtr revIDLastSave="0" documentId="13_ncr:1_{DB71C0F1-B977-4083-BCC9-66CA65AB7180}" xr6:coauthVersionLast="47" xr6:coauthVersionMax="47" xr10:uidLastSave="{00000000-0000-0000-0000-000000000000}"/>
  <bookViews>
    <workbookView xWindow="-120" yWindow="-120" windowWidth="29040" windowHeight="15840" tabRatio="947" firstSheet="4" activeTab="9" xr2:uid="{00000000-000D-0000-FFFF-FFFF00000000}"/>
  </bookViews>
  <sheets>
    <sheet name="月数据统计" sheetId="1" r:id="rId1"/>
    <sheet name="2021年5月-12月" sheetId="4" r:id="rId2"/>
    <sheet name="2021年数据统计" sheetId="5" r:id="rId3"/>
    <sheet name="2022年安顺市各县区月数据" sheetId="2" r:id="rId4"/>
    <sheet name="2022年安顺市各县区数据统计" sheetId="3" r:id="rId5"/>
    <sheet name="2023年安顺市各县区月数据" sheetId="6" r:id="rId6"/>
    <sheet name="2023年安顺市各县区数据统计" sheetId="7" r:id="rId7"/>
    <sheet name="2024年安顺市各县区月数据" sheetId="8" r:id="rId8"/>
    <sheet name="2024年安顺市各县区数据统计" sheetId="9" r:id="rId9"/>
    <sheet name="2025年安顺市各县区月数据" sheetId="10" r:id="rId10"/>
    <sheet name="2025年安顺市各县区数据统计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1" l="1"/>
  <c r="J71" i="11"/>
  <c r="E69" i="1" s="1"/>
  <c r="I71" i="11"/>
  <c r="H71" i="11"/>
  <c r="C69" i="1" s="1"/>
  <c r="E71" i="11"/>
  <c r="D71" i="11"/>
  <c r="C71" i="11"/>
  <c r="B71" i="11"/>
  <c r="C68" i="1" s="1"/>
  <c r="K53" i="11"/>
  <c r="J53" i="11"/>
  <c r="I53" i="11"/>
  <c r="H53" i="11"/>
  <c r="C67" i="1" s="1"/>
  <c r="E53" i="11"/>
  <c r="D53" i="11"/>
  <c r="E66" i="1" s="1"/>
  <c r="C53" i="11"/>
  <c r="B53" i="11"/>
  <c r="C66" i="1" s="1"/>
  <c r="K35" i="11"/>
  <c r="J35" i="11"/>
  <c r="I35" i="11"/>
  <c r="H35" i="11"/>
  <c r="C65" i="1" s="1"/>
  <c r="E35" i="11"/>
  <c r="F64" i="1" s="1"/>
  <c r="D35" i="11"/>
  <c r="C35" i="11"/>
  <c r="B35" i="11"/>
  <c r="C64" i="1" s="1"/>
  <c r="K17" i="11"/>
  <c r="J17" i="11"/>
  <c r="I17" i="11"/>
  <c r="H17" i="11"/>
  <c r="C63" i="1" s="1"/>
  <c r="E17" i="11"/>
  <c r="D17" i="11"/>
  <c r="C17" i="11"/>
  <c r="B17" i="11"/>
  <c r="C62" i="1" s="1"/>
  <c r="M88" i="10"/>
  <c r="L88" i="10"/>
  <c r="K88" i="10"/>
  <c r="J88" i="10"/>
  <c r="F88" i="10"/>
  <c r="E88" i="10"/>
  <c r="D88" i="10"/>
  <c r="C88" i="10"/>
  <c r="M73" i="10"/>
  <c r="L73" i="10"/>
  <c r="K73" i="10"/>
  <c r="J73" i="10"/>
  <c r="F73" i="10"/>
  <c r="E73" i="10"/>
  <c r="D73" i="10"/>
  <c r="C73" i="10"/>
  <c r="M58" i="10"/>
  <c r="L58" i="10"/>
  <c r="K58" i="10"/>
  <c r="J58" i="10"/>
  <c r="F58" i="10"/>
  <c r="E58" i="10"/>
  <c r="D58" i="10"/>
  <c r="C58" i="10"/>
  <c r="M43" i="10"/>
  <c r="L43" i="10"/>
  <c r="K43" i="10"/>
  <c r="J43" i="10"/>
  <c r="F43" i="10"/>
  <c r="E43" i="10"/>
  <c r="D43" i="10"/>
  <c r="C43" i="10"/>
  <c r="M28" i="10"/>
  <c r="L28" i="10"/>
  <c r="K28" i="10"/>
  <c r="J28" i="10"/>
  <c r="F28" i="10"/>
  <c r="E28" i="10"/>
  <c r="D28" i="10"/>
  <c r="C28" i="10"/>
  <c r="M13" i="10"/>
  <c r="L13" i="10"/>
  <c r="K13" i="10"/>
  <c r="J13" i="10"/>
  <c r="F13" i="10"/>
  <c r="E13" i="10"/>
  <c r="D13" i="10"/>
  <c r="C13" i="10"/>
  <c r="K71" i="9"/>
  <c r="J71" i="9"/>
  <c r="I71" i="9"/>
  <c r="H71" i="9"/>
  <c r="C55" i="1" s="1"/>
  <c r="E71" i="9"/>
  <c r="D71" i="9"/>
  <c r="C71" i="9"/>
  <c r="B71" i="9"/>
  <c r="C54" i="1" s="1"/>
  <c r="K53" i="9"/>
  <c r="J53" i="9"/>
  <c r="I53" i="9"/>
  <c r="H53" i="9"/>
  <c r="C53" i="1" s="1"/>
  <c r="E53" i="9"/>
  <c r="D53" i="9"/>
  <c r="C53" i="9"/>
  <c r="B53" i="9"/>
  <c r="C52" i="1" s="1"/>
  <c r="K35" i="9"/>
  <c r="J35" i="9"/>
  <c r="I35" i="9"/>
  <c r="H35" i="9"/>
  <c r="C51" i="1" s="1"/>
  <c r="E35" i="9"/>
  <c r="D35" i="9"/>
  <c r="C35" i="9"/>
  <c r="B35" i="9"/>
  <c r="C50" i="1" s="1"/>
  <c r="K17" i="9"/>
  <c r="J17" i="9"/>
  <c r="I17" i="9"/>
  <c r="H17" i="9"/>
  <c r="C49" i="1" s="1"/>
  <c r="E17" i="9"/>
  <c r="D17" i="9"/>
  <c r="C17" i="9"/>
  <c r="B17" i="9"/>
  <c r="C48" i="1" s="1"/>
  <c r="C56" i="1" s="1"/>
  <c r="M88" i="8"/>
  <c r="L88" i="8"/>
  <c r="K88" i="8"/>
  <c r="J88" i="8"/>
  <c r="F88" i="8"/>
  <c r="E88" i="8"/>
  <c r="D88" i="8"/>
  <c r="C88" i="8"/>
  <c r="M73" i="8"/>
  <c r="L73" i="8"/>
  <c r="K73" i="8"/>
  <c r="J73" i="8"/>
  <c r="F73" i="8"/>
  <c r="E73" i="8"/>
  <c r="D73" i="8"/>
  <c r="C73" i="8"/>
  <c r="M58" i="8"/>
  <c r="L58" i="8"/>
  <c r="K58" i="8"/>
  <c r="J58" i="8"/>
  <c r="F58" i="8"/>
  <c r="E58" i="8"/>
  <c r="D58" i="8"/>
  <c r="C58" i="8"/>
  <c r="M43" i="8"/>
  <c r="L43" i="8"/>
  <c r="K43" i="8"/>
  <c r="J43" i="8"/>
  <c r="F43" i="8"/>
  <c r="E43" i="8"/>
  <c r="D43" i="8"/>
  <c r="C43" i="8"/>
  <c r="M28" i="8"/>
  <c r="L28" i="8"/>
  <c r="K28" i="8"/>
  <c r="J28" i="8"/>
  <c r="F28" i="8"/>
  <c r="E28" i="8"/>
  <c r="D28" i="8"/>
  <c r="C28" i="8"/>
  <c r="M13" i="8"/>
  <c r="L13" i="8"/>
  <c r="K13" i="8"/>
  <c r="J13" i="8"/>
  <c r="F13" i="8"/>
  <c r="E13" i="8"/>
  <c r="D13" i="8"/>
  <c r="C13" i="8"/>
  <c r="K71" i="7"/>
  <c r="J71" i="7"/>
  <c r="I71" i="7"/>
  <c r="H71" i="7"/>
  <c r="C41" i="1" s="1"/>
  <c r="E71" i="7"/>
  <c r="D71" i="7"/>
  <c r="C71" i="7"/>
  <c r="B71" i="7"/>
  <c r="C40" i="1" s="1"/>
  <c r="K53" i="7"/>
  <c r="J53" i="7"/>
  <c r="I53" i="7"/>
  <c r="H53" i="7"/>
  <c r="C39" i="1" s="1"/>
  <c r="E53" i="7"/>
  <c r="D53" i="7"/>
  <c r="C53" i="7"/>
  <c r="B53" i="7"/>
  <c r="C38" i="1" s="1"/>
  <c r="K35" i="7"/>
  <c r="J35" i="7"/>
  <c r="I35" i="7"/>
  <c r="H35" i="7"/>
  <c r="C37" i="1" s="1"/>
  <c r="E35" i="7"/>
  <c r="D35" i="7"/>
  <c r="C35" i="7"/>
  <c r="B35" i="7"/>
  <c r="C36" i="1" s="1"/>
  <c r="K17" i="7"/>
  <c r="J17" i="7"/>
  <c r="I17" i="7"/>
  <c r="H17" i="7"/>
  <c r="C35" i="1" s="1"/>
  <c r="E17" i="7"/>
  <c r="D17" i="7"/>
  <c r="C17" i="7"/>
  <c r="B17" i="7"/>
  <c r="C34" i="1" s="1"/>
  <c r="C42" i="1" s="1"/>
  <c r="M88" i="6"/>
  <c r="L88" i="6"/>
  <c r="K88" i="6"/>
  <c r="J88" i="6"/>
  <c r="F88" i="6"/>
  <c r="E88" i="6"/>
  <c r="D88" i="6"/>
  <c r="C88" i="6"/>
  <c r="M73" i="6"/>
  <c r="L73" i="6"/>
  <c r="K73" i="6"/>
  <c r="J73" i="6"/>
  <c r="F73" i="6"/>
  <c r="E73" i="6"/>
  <c r="D73" i="6"/>
  <c r="C73" i="6"/>
  <c r="M58" i="6"/>
  <c r="L58" i="6"/>
  <c r="K58" i="6"/>
  <c r="J58" i="6"/>
  <c r="F58" i="6"/>
  <c r="E58" i="6"/>
  <c r="D58" i="6"/>
  <c r="C58" i="6"/>
  <c r="M43" i="6"/>
  <c r="L43" i="6"/>
  <c r="K43" i="6"/>
  <c r="J43" i="6"/>
  <c r="F43" i="6"/>
  <c r="E43" i="6"/>
  <c r="D43" i="6"/>
  <c r="C43" i="6"/>
  <c r="M28" i="6"/>
  <c r="L28" i="6"/>
  <c r="K28" i="6"/>
  <c r="J28" i="6"/>
  <c r="F28" i="6"/>
  <c r="E28" i="6"/>
  <c r="D28" i="6"/>
  <c r="C28" i="6"/>
  <c r="M13" i="6"/>
  <c r="L13" i="6"/>
  <c r="K13" i="6"/>
  <c r="J13" i="6"/>
  <c r="F13" i="6"/>
  <c r="E13" i="6"/>
  <c r="D13" i="6"/>
  <c r="C13" i="6"/>
  <c r="J59" i="3"/>
  <c r="J70" i="3" s="1"/>
  <c r="E27" i="1" s="1"/>
  <c r="I59" i="3"/>
  <c r="I70" i="3" s="1"/>
  <c r="D27" i="1" s="1"/>
  <c r="H59" i="3"/>
  <c r="H70" i="3" s="1"/>
  <c r="C27" i="1" s="1"/>
  <c r="D59" i="3"/>
  <c r="D70" i="3" s="1"/>
  <c r="E26" i="1" s="1"/>
  <c r="C59" i="3"/>
  <c r="C70" i="3" s="1"/>
  <c r="D26" i="1" s="1"/>
  <c r="B59" i="3"/>
  <c r="B70" i="3" s="1"/>
  <c r="C26" i="1" s="1"/>
  <c r="K41" i="3"/>
  <c r="K52" i="3" s="1"/>
  <c r="F25" i="1" s="1"/>
  <c r="J41" i="3"/>
  <c r="J52" i="3" s="1"/>
  <c r="E25" i="1" s="1"/>
  <c r="I41" i="3"/>
  <c r="I52" i="3" s="1"/>
  <c r="D25" i="1" s="1"/>
  <c r="H41" i="3"/>
  <c r="H52" i="3" s="1"/>
  <c r="C25" i="1" s="1"/>
  <c r="D41" i="3"/>
  <c r="D52" i="3" s="1"/>
  <c r="E24" i="1" s="1"/>
  <c r="C41" i="3"/>
  <c r="C52" i="3" s="1"/>
  <c r="D24" i="1" s="1"/>
  <c r="B41" i="3"/>
  <c r="B52" i="3" s="1"/>
  <c r="C24" i="1" s="1"/>
  <c r="K23" i="3"/>
  <c r="K34" i="3" s="1"/>
  <c r="F23" i="1" s="1"/>
  <c r="J23" i="3"/>
  <c r="J34" i="3" s="1"/>
  <c r="E23" i="1" s="1"/>
  <c r="I23" i="3"/>
  <c r="I34" i="3" s="1"/>
  <c r="D23" i="1" s="1"/>
  <c r="H23" i="3"/>
  <c r="H34" i="3" s="1"/>
  <c r="C23" i="1" s="1"/>
  <c r="E23" i="3"/>
  <c r="E34" i="3" s="1"/>
  <c r="F22" i="1" s="1"/>
  <c r="D23" i="3"/>
  <c r="D34" i="3" s="1"/>
  <c r="E22" i="1" s="1"/>
  <c r="C23" i="3"/>
  <c r="C34" i="3" s="1"/>
  <c r="D22" i="1" s="1"/>
  <c r="B23" i="3"/>
  <c r="B34" i="3" s="1"/>
  <c r="C22" i="1" s="1"/>
  <c r="K5" i="3"/>
  <c r="K16" i="3" s="1"/>
  <c r="F21" i="1" s="1"/>
  <c r="J5" i="3"/>
  <c r="J16" i="3" s="1"/>
  <c r="E21" i="1" s="1"/>
  <c r="I5" i="3"/>
  <c r="I16" i="3" s="1"/>
  <c r="D21" i="1" s="1"/>
  <c r="H5" i="3"/>
  <c r="H16" i="3" s="1"/>
  <c r="C21" i="1" s="1"/>
  <c r="E5" i="3"/>
  <c r="E16" i="3" s="1"/>
  <c r="F20" i="1" s="1"/>
  <c r="D5" i="3"/>
  <c r="D16" i="3" s="1"/>
  <c r="E20" i="1" s="1"/>
  <c r="C5" i="3"/>
  <c r="C16" i="3" s="1"/>
  <c r="D20" i="1" s="1"/>
  <c r="B5" i="3"/>
  <c r="B16" i="3" s="1"/>
  <c r="C20" i="1" s="1"/>
  <c r="M88" i="2"/>
  <c r="L88" i="2"/>
  <c r="K88" i="2"/>
  <c r="J88" i="2"/>
  <c r="F88" i="2"/>
  <c r="E88" i="2"/>
  <c r="D88" i="2"/>
  <c r="C88" i="2"/>
  <c r="M73" i="2"/>
  <c r="L73" i="2"/>
  <c r="K73" i="2"/>
  <c r="J73" i="2"/>
  <c r="F73" i="2"/>
  <c r="E73" i="2"/>
  <c r="D73" i="2"/>
  <c r="C73" i="2"/>
  <c r="M58" i="2"/>
  <c r="L58" i="2"/>
  <c r="K58" i="2"/>
  <c r="J58" i="2"/>
  <c r="F58" i="2"/>
  <c r="E58" i="2"/>
  <c r="D58" i="2"/>
  <c r="C58" i="2"/>
  <c r="M43" i="2"/>
  <c r="L43" i="2"/>
  <c r="K43" i="2"/>
  <c r="J43" i="2"/>
  <c r="F43" i="2"/>
  <c r="E43" i="2"/>
  <c r="D43" i="2"/>
  <c r="C43" i="2"/>
  <c r="M28" i="2"/>
  <c r="L28" i="2"/>
  <c r="K28" i="2"/>
  <c r="J28" i="2"/>
  <c r="F28" i="2"/>
  <c r="E28" i="2"/>
  <c r="D28" i="2"/>
  <c r="C28" i="2"/>
  <c r="L13" i="2"/>
  <c r="K13" i="2"/>
  <c r="J13" i="2"/>
  <c r="F13" i="2"/>
  <c r="E13" i="2"/>
  <c r="D13" i="2"/>
  <c r="C13" i="2"/>
  <c r="M12" i="2"/>
  <c r="K59" i="3" s="1"/>
  <c r="K70" i="3" s="1"/>
  <c r="F27" i="1" s="1"/>
  <c r="M11" i="2"/>
  <c r="E59" i="3" s="1"/>
  <c r="E70" i="3" s="1"/>
  <c r="F26" i="1" s="1"/>
  <c r="M9" i="2"/>
  <c r="E41" i="3" s="1"/>
  <c r="E52" i="3" s="1"/>
  <c r="F24" i="1" s="1"/>
  <c r="K58" i="5"/>
  <c r="J58" i="5"/>
  <c r="I58" i="5"/>
  <c r="H58" i="5"/>
  <c r="E58" i="5"/>
  <c r="D58" i="5"/>
  <c r="C58" i="5"/>
  <c r="B58" i="5"/>
  <c r="K43" i="5"/>
  <c r="J43" i="5"/>
  <c r="I43" i="5"/>
  <c r="H43" i="5"/>
  <c r="E43" i="5"/>
  <c r="D43" i="5"/>
  <c r="C43" i="5"/>
  <c r="B43" i="5"/>
  <c r="K28" i="5"/>
  <c r="J28" i="5"/>
  <c r="I28" i="5"/>
  <c r="H28" i="5"/>
  <c r="E28" i="5"/>
  <c r="D28" i="5"/>
  <c r="C28" i="5"/>
  <c r="B28" i="5"/>
  <c r="K13" i="5"/>
  <c r="J13" i="5"/>
  <c r="I13" i="5"/>
  <c r="H13" i="5"/>
  <c r="E13" i="5"/>
  <c r="D13" i="5"/>
  <c r="C13" i="5"/>
  <c r="B13" i="5"/>
  <c r="M58" i="4"/>
  <c r="L58" i="4"/>
  <c r="K58" i="4"/>
  <c r="J58" i="4"/>
  <c r="F58" i="4"/>
  <c r="E58" i="4"/>
  <c r="D58" i="4"/>
  <c r="C58" i="4"/>
  <c r="M43" i="4"/>
  <c r="L43" i="4"/>
  <c r="K43" i="4"/>
  <c r="J43" i="4"/>
  <c r="F43" i="4"/>
  <c r="E43" i="4"/>
  <c r="D43" i="4"/>
  <c r="C43" i="4"/>
  <c r="M28" i="4"/>
  <c r="L28" i="4"/>
  <c r="K28" i="4"/>
  <c r="J28" i="4"/>
  <c r="F28" i="4"/>
  <c r="E28" i="4"/>
  <c r="D28" i="4"/>
  <c r="C28" i="4"/>
  <c r="M13" i="4"/>
  <c r="L13" i="4"/>
  <c r="K13" i="4"/>
  <c r="J13" i="4"/>
  <c r="F13" i="4"/>
  <c r="E13" i="4"/>
  <c r="D13" i="4"/>
  <c r="C13" i="4"/>
  <c r="F85" i="1"/>
  <c r="E85" i="1"/>
  <c r="D85" i="1"/>
  <c r="C85" i="1"/>
  <c r="F69" i="1"/>
  <c r="D69" i="1"/>
  <c r="F68" i="1"/>
  <c r="E68" i="1"/>
  <c r="D68" i="1"/>
  <c r="F67" i="1"/>
  <c r="E67" i="1"/>
  <c r="D67" i="1"/>
  <c r="F66" i="1"/>
  <c r="D66" i="1"/>
  <c r="F65" i="1"/>
  <c r="E65" i="1"/>
  <c r="D65" i="1"/>
  <c r="E64" i="1"/>
  <c r="D64" i="1"/>
  <c r="F63" i="1"/>
  <c r="E63" i="1"/>
  <c r="D63" i="1"/>
  <c r="F62" i="1"/>
  <c r="E62" i="1"/>
  <c r="D62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F56" i="1" s="1"/>
  <c r="E48" i="1"/>
  <c r="E56" i="1" s="1"/>
  <c r="D48" i="1"/>
  <c r="D56" i="1" s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F42" i="1" s="1"/>
  <c r="E34" i="1"/>
  <c r="E42" i="1" s="1"/>
  <c r="D34" i="1"/>
  <c r="D42" i="1" s="1"/>
  <c r="E13" i="1"/>
  <c r="C13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F13" i="1" s="1"/>
  <c r="D5" i="1"/>
  <c r="D13" i="1" s="1"/>
  <c r="E70" i="1" l="1"/>
  <c r="D70" i="1"/>
  <c r="C70" i="1"/>
  <c r="F70" i="1"/>
  <c r="D28" i="1"/>
  <c r="E28" i="1"/>
  <c r="F28" i="1"/>
  <c r="C28" i="1"/>
  <c r="M13" i="2"/>
</calcChain>
</file>

<file path=xl/sharedStrings.xml><?xml version="1.0" encoding="utf-8"?>
<sst xmlns="http://schemas.openxmlformats.org/spreadsheetml/2006/main" count="1552" uniqueCount="90">
  <si>
    <t>安顺市存量房交易统计表</t>
  </si>
  <si>
    <t>（2021年1-12月）</t>
  </si>
  <si>
    <t>序号</t>
  </si>
  <si>
    <t>区、县</t>
  </si>
  <si>
    <t>住宅</t>
  </si>
  <si>
    <t>商业</t>
  </si>
  <si>
    <t>买卖数量（套）</t>
  </si>
  <si>
    <t>面积     （万平方米）</t>
  </si>
  <si>
    <t>面积    （万平方米）</t>
  </si>
  <si>
    <t>西秀区</t>
  </si>
  <si>
    <t>开发区</t>
  </si>
  <si>
    <t>平坝区</t>
  </si>
  <si>
    <t xml:space="preserve"> </t>
  </si>
  <si>
    <t>普定县</t>
  </si>
  <si>
    <t>镇宁县</t>
  </si>
  <si>
    <t>关岭县</t>
  </si>
  <si>
    <t>紫云县</t>
  </si>
  <si>
    <t>黄果树风景区</t>
  </si>
  <si>
    <t>汇总</t>
  </si>
  <si>
    <t>（2022年1-12月）</t>
  </si>
  <si>
    <t>(2023年1-12月)</t>
  </si>
  <si>
    <t>面积 （平方米）</t>
  </si>
  <si>
    <t>(2024年1-12月)</t>
  </si>
  <si>
    <t>(2025年1-12月)</t>
  </si>
  <si>
    <t>(2025年4月)</t>
  </si>
  <si>
    <t>面积（平方米）</t>
  </si>
  <si>
    <t>(2021年5月)</t>
  </si>
  <si>
    <t>(2021年6月)</t>
  </si>
  <si>
    <t>（2021年7月）</t>
  </si>
  <si>
    <t>（2021年8月）</t>
  </si>
  <si>
    <t>（2021年9月）</t>
  </si>
  <si>
    <t>（2021年10月）</t>
  </si>
  <si>
    <t>（2021年11月）</t>
  </si>
  <si>
    <t>（2021年12月）</t>
  </si>
  <si>
    <t>日期</t>
  </si>
  <si>
    <t>2021年1-4月</t>
  </si>
  <si>
    <t>统计</t>
  </si>
  <si>
    <t>(2022年1月)</t>
  </si>
  <si>
    <t>(2022年2月)</t>
  </si>
  <si>
    <t>(2022年3月)</t>
  </si>
  <si>
    <t>(2022年4月)</t>
  </si>
  <si>
    <t>(2022年5月)</t>
  </si>
  <si>
    <t>(2022年6月)</t>
  </si>
  <si>
    <t>(2022年7月)</t>
  </si>
  <si>
    <t>(2022年8月)</t>
  </si>
  <si>
    <t>(2022年9月)</t>
  </si>
  <si>
    <t>(2022年10月)</t>
  </si>
  <si>
    <t>(2022年11月)</t>
  </si>
  <si>
    <t>(2022年12月)</t>
  </si>
  <si>
    <t>(2023年1月)</t>
  </si>
  <si>
    <t>(2023年2月)</t>
  </si>
  <si>
    <t>(2023年3月)</t>
  </si>
  <si>
    <t>(2023年4月)</t>
  </si>
  <si>
    <t>(2023年5月)</t>
  </si>
  <si>
    <t>(2023年6月)</t>
  </si>
  <si>
    <t>(2023年7月)</t>
  </si>
  <si>
    <t>(2023年8月)</t>
  </si>
  <si>
    <t>(2023年9月)</t>
  </si>
  <si>
    <t>(2023年10月)</t>
  </si>
  <si>
    <t>(2023年11月)</t>
  </si>
  <si>
    <t>(2023年12月)</t>
  </si>
  <si>
    <t>6686.6.</t>
  </si>
  <si>
    <t>2023年安顺市各县（区）存量房交易数据统计表</t>
  </si>
  <si>
    <t>(2024年1月)</t>
  </si>
  <si>
    <t>(2024年2月)</t>
  </si>
  <si>
    <t>(2024年3月)</t>
  </si>
  <si>
    <t>(2024年4月)</t>
  </si>
  <si>
    <t>(2024年5月)</t>
  </si>
  <si>
    <t>(2024年6月)</t>
  </si>
  <si>
    <t>(2024年7月)</t>
  </si>
  <si>
    <t>(2024年8月)</t>
  </si>
  <si>
    <t>(2024年9月)</t>
  </si>
  <si>
    <t>(2024年10月)</t>
  </si>
  <si>
    <t>(2024年11月)</t>
  </si>
  <si>
    <t>(2024年12月)</t>
  </si>
  <si>
    <t>2024年安顺市各县（区）存量房交易数据统计表</t>
  </si>
  <si>
    <t>经开区</t>
  </si>
  <si>
    <t>(2025年1月)</t>
  </si>
  <si>
    <t>(2025年2月)</t>
  </si>
  <si>
    <t>(2025年3月)</t>
  </si>
  <si>
    <t>(2025年5月)</t>
  </si>
  <si>
    <t>(2025年6月)</t>
  </si>
  <si>
    <t>(2025年7月)</t>
  </si>
  <si>
    <t>(2025年8月)</t>
  </si>
  <si>
    <t>(2025年9月)</t>
  </si>
  <si>
    <t>(2025年10月)</t>
  </si>
  <si>
    <t>(2025年11月)</t>
  </si>
  <si>
    <t>(2025年12月)</t>
  </si>
  <si>
    <t>2025年安顺市各县（区）存量房交易数据统计表</t>
  </si>
  <si>
    <t>(2025年5月)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</si>
</sst>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;[Red]0.00"/>
  </numFmts>
  <fonts count="10">
    <font>
      <sz val="11"/>
      <color indexed="8"/>
      <name val="等线"/>
      <charset val="1"/>
      <scheme val="minor"/>
    </font>
    <font>
      <sz val="14"/>
      <color indexed="8"/>
      <name val="仿宋"/>
      <family val="3"/>
      <charset val="134"/>
    </font>
    <font>
      <b/>
      <sz val="36"/>
      <color indexed="8"/>
      <name val="方正大标宋简体"/>
      <family val="3"/>
      <charset val="134"/>
    </font>
    <font>
      <b/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4"/>
      <name val="SimSun"/>
      <charset val="134"/>
    </font>
    <font>
      <sz val="14"/>
      <color indexed="8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EF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57" fontId="1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57" fontId="1" fillId="2" borderId="0" xfId="0" applyNumberFormat="1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1" fillId="2" borderId="6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78" fontId="5" fillId="2" borderId="18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8" fontId="5" fillId="2" borderId="2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78" fontId="5" fillId="3" borderId="6" xfId="0" applyNumberFormat="1" applyFont="1" applyFill="1" applyBorder="1" applyAlignment="1">
      <alignment horizontal="center" vertical="center" wrapText="1"/>
    </xf>
    <xf numFmtId="178" fontId="5" fillId="3" borderId="21" xfId="0" applyNumberFormat="1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/>
    <xf numFmtId="0" fontId="0" fillId="3" borderId="0" xfId="0" applyFill="1" applyAlignment="1"/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CF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opLeftCell="A61" workbookViewId="0">
      <selection activeCell="J84" sqref="J84"/>
    </sheetView>
  </sheetViews>
  <sheetFormatPr defaultColWidth="10" defaultRowHeight="18"/>
  <cols>
    <col min="1" max="1" width="8.875" style="48" customWidth="1"/>
    <col min="2" max="2" width="16.625" style="48" customWidth="1"/>
    <col min="3" max="3" width="18.25" style="48" customWidth="1"/>
    <col min="4" max="4" width="19.5" style="48" customWidth="1"/>
    <col min="5" max="5" width="19.25" style="48" customWidth="1"/>
    <col min="6" max="6" width="19.5" style="48" customWidth="1"/>
    <col min="7" max="16384" width="10" style="48"/>
  </cols>
  <sheetData>
    <row r="1" spans="1:8" ht="18.75">
      <c r="A1" s="55" t="s">
        <v>0</v>
      </c>
      <c r="B1" s="56"/>
      <c r="C1" s="56"/>
      <c r="D1" s="56"/>
      <c r="E1" s="56"/>
      <c r="F1" s="57"/>
    </row>
    <row r="2" spans="1:8" ht="18.75">
      <c r="A2" s="58" t="s">
        <v>1</v>
      </c>
      <c r="B2" s="59"/>
      <c r="C2" s="59"/>
      <c r="D2" s="59"/>
      <c r="E2" s="59"/>
      <c r="F2" s="60"/>
    </row>
    <row r="3" spans="1:8" ht="18.75">
      <c r="A3" s="61" t="s">
        <v>2</v>
      </c>
      <c r="B3" s="61" t="s">
        <v>3</v>
      </c>
      <c r="C3" s="61" t="s">
        <v>4</v>
      </c>
      <c r="D3" s="61"/>
      <c r="E3" s="61" t="s">
        <v>5</v>
      </c>
      <c r="F3" s="61"/>
    </row>
    <row r="4" spans="1:8" ht="37.5">
      <c r="A4" s="61"/>
      <c r="B4" s="61"/>
      <c r="C4" s="28" t="s">
        <v>6</v>
      </c>
      <c r="D4" s="28" t="s">
        <v>7</v>
      </c>
      <c r="E4" s="28" t="s">
        <v>6</v>
      </c>
      <c r="F4" s="28" t="s">
        <v>8</v>
      </c>
    </row>
    <row r="5" spans="1:8" ht="18.75">
      <c r="A5" s="41">
        <v>1</v>
      </c>
      <c r="B5" s="41" t="s">
        <v>9</v>
      </c>
      <c r="C5" s="40">
        <v>1688</v>
      </c>
      <c r="D5" s="46">
        <f>173699.93/10000</f>
        <v>17.369993000000001</v>
      </c>
      <c r="E5" s="40">
        <v>78</v>
      </c>
      <c r="F5" s="46">
        <f>9257.51/10000</f>
        <v>0.92575099999999999</v>
      </c>
    </row>
    <row r="6" spans="1:8" ht="18.75">
      <c r="A6" s="41">
        <v>2</v>
      </c>
      <c r="B6" s="44" t="s">
        <v>10</v>
      </c>
      <c r="C6" s="44">
        <v>900</v>
      </c>
      <c r="D6" s="47">
        <f>89233.26/10000</f>
        <v>8.9233259999999994</v>
      </c>
      <c r="E6" s="44">
        <v>38</v>
      </c>
      <c r="F6" s="47">
        <f>2090.25/10000</f>
        <v>0.20902499999999999</v>
      </c>
    </row>
    <row r="7" spans="1:8" ht="18.75">
      <c r="A7" s="41">
        <v>3</v>
      </c>
      <c r="B7" s="44" t="s">
        <v>11</v>
      </c>
      <c r="C7" s="44">
        <v>772</v>
      </c>
      <c r="D7" s="47">
        <f>79931.28/10000</f>
        <v>7.9931279999999996</v>
      </c>
      <c r="E7" s="44">
        <v>54</v>
      </c>
      <c r="F7" s="47">
        <f>3603.41/10000</f>
        <v>0.36034099999999997</v>
      </c>
      <c r="H7" s="48" t="s">
        <v>12</v>
      </c>
    </row>
    <row r="8" spans="1:8" ht="18.75">
      <c r="A8" s="41">
        <v>4</v>
      </c>
      <c r="B8" s="44" t="s">
        <v>13</v>
      </c>
      <c r="C8" s="44">
        <v>374</v>
      </c>
      <c r="D8" s="47">
        <f>45115.02/10000</f>
        <v>4.5115020000000001</v>
      </c>
      <c r="E8" s="44">
        <v>41</v>
      </c>
      <c r="F8" s="47">
        <f>3018.32/10000</f>
        <v>0.30183199999999999</v>
      </c>
    </row>
    <row r="9" spans="1:8" ht="18.75">
      <c r="A9" s="41">
        <v>5</v>
      </c>
      <c r="B9" s="44" t="s">
        <v>14</v>
      </c>
      <c r="C9" s="44">
        <v>234</v>
      </c>
      <c r="D9" s="47">
        <f>26841.13/10000</f>
        <v>2.684113</v>
      </c>
      <c r="E9" s="44">
        <v>18</v>
      </c>
      <c r="F9" s="47">
        <f>12778.09/10000</f>
        <v>1.277809</v>
      </c>
    </row>
    <row r="10" spans="1:8" ht="18.75">
      <c r="A10" s="41">
        <v>6</v>
      </c>
      <c r="B10" s="44" t="s">
        <v>15</v>
      </c>
      <c r="C10" s="44">
        <v>174</v>
      </c>
      <c r="D10" s="47">
        <f>19993.34/10000</f>
        <v>1.9993339999999999</v>
      </c>
      <c r="E10" s="44">
        <v>15</v>
      </c>
      <c r="F10" s="47">
        <f>9526.69/10000</f>
        <v>0.9526690000000001</v>
      </c>
    </row>
    <row r="11" spans="1:8" ht="18.75">
      <c r="A11" s="41">
        <v>7</v>
      </c>
      <c r="B11" s="44" t="s">
        <v>16</v>
      </c>
      <c r="C11" s="44">
        <v>154</v>
      </c>
      <c r="D11" s="47">
        <f>18218.04/10000</f>
        <v>1.821804</v>
      </c>
      <c r="E11" s="44">
        <v>10</v>
      </c>
      <c r="F11" s="47">
        <f>923.98/10000</f>
        <v>9.2398000000000008E-2</v>
      </c>
    </row>
    <row r="12" spans="1:8" ht="18.75">
      <c r="A12" s="41">
        <v>8</v>
      </c>
      <c r="B12" s="44" t="s">
        <v>17</v>
      </c>
      <c r="C12" s="44">
        <v>0</v>
      </c>
      <c r="D12" s="44">
        <v>0</v>
      </c>
      <c r="E12" s="44">
        <v>0</v>
      </c>
      <c r="F12" s="44">
        <v>0</v>
      </c>
    </row>
    <row r="13" spans="1:8" ht="18.75">
      <c r="A13" s="62" t="s">
        <v>18</v>
      </c>
      <c r="B13" s="63"/>
      <c r="C13" s="44">
        <f>SUM(C5:C12)</f>
        <v>4296</v>
      </c>
      <c r="D13" s="47">
        <f t="shared" ref="D13:F13" si="0">SUM(D5:D12)</f>
        <v>45.303199999999997</v>
      </c>
      <c r="E13" s="44">
        <f t="shared" si="0"/>
        <v>254</v>
      </c>
      <c r="F13" s="47">
        <f t="shared" si="0"/>
        <v>4.1198250000000005</v>
      </c>
    </row>
    <row r="14" spans="1:8" ht="18.75">
      <c r="A14" s="45"/>
      <c r="B14" s="45"/>
      <c r="C14" s="45"/>
      <c r="D14" s="51"/>
      <c r="E14" s="45"/>
      <c r="F14" s="51"/>
    </row>
    <row r="15" spans="1:8" ht="18.75">
      <c r="A15" s="45"/>
      <c r="B15" s="45"/>
      <c r="C15" s="45"/>
      <c r="D15" s="51"/>
      <c r="E15" s="45"/>
      <c r="F15" s="51"/>
    </row>
    <row r="16" spans="1:8" ht="18.75" customHeight="1">
      <c r="A16" s="55" t="s">
        <v>0</v>
      </c>
      <c r="B16" s="56"/>
      <c r="C16" s="56"/>
      <c r="D16" s="56"/>
      <c r="E16" s="56"/>
      <c r="F16" s="57"/>
    </row>
    <row r="17" spans="1:6" ht="18.75">
      <c r="A17" s="58" t="s">
        <v>19</v>
      </c>
      <c r="B17" s="59"/>
      <c r="C17" s="59"/>
      <c r="D17" s="59"/>
      <c r="E17" s="59"/>
      <c r="F17" s="60"/>
    </row>
    <row r="18" spans="1:6" ht="18.75">
      <c r="A18" s="61" t="s">
        <v>2</v>
      </c>
      <c r="B18" s="61" t="s">
        <v>3</v>
      </c>
      <c r="C18" s="61" t="s">
        <v>4</v>
      </c>
      <c r="D18" s="61"/>
      <c r="E18" s="61" t="s">
        <v>5</v>
      </c>
      <c r="F18" s="61"/>
    </row>
    <row r="19" spans="1:6" ht="37.5">
      <c r="A19" s="61"/>
      <c r="B19" s="61"/>
      <c r="C19" s="28" t="s">
        <v>6</v>
      </c>
      <c r="D19" s="28" t="s">
        <v>7</v>
      </c>
      <c r="E19" s="28" t="s">
        <v>6</v>
      </c>
      <c r="F19" s="28" t="s">
        <v>8</v>
      </c>
    </row>
    <row r="20" spans="1:6" ht="18.75">
      <c r="A20" s="41">
        <v>1</v>
      </c>
      <c r="B20" s="41" t="s">
        <v>9</v>
      </c>
      <c r="C20" s="2">
        <f>'2022年安顺市各县区数据统计'!B16</f>
        <v>2281</v>
      </c>
      <c r="D20" s="2">
        <f>'2022年安顺市各县区数据统计'!C16</f>
        <v>211192.36000000004</v>
      </c>
      <c r="E20" s="2">
        <f>'2022年安顺市各县区数据统计'!D16</f>
        <v>14</v>
      </c>
      <c r="F20" s="2">
        <f>'2022年安顺市各县区数据统计'!E16</f>
        <v>1717.0500000000002</v>
      </c>
    </row>
    <row r="21" spans="1:6" ht="18.75">
      <c r="A21" s="41">
        <v>2</v>
      </c>
      <c r="B21" s="44" t="s">
        <v>10</v>
      </c>
      <c r="C21" s="44">
        <f>'2022年安顺市各县区数据统计'!H16</f>
        <v>847</v>
      </c>
      <c r="D21" s="47">
        <f>'2022年安顺市各县区数据统计'!I16</f>
        <v>88778.400000000023</v>
      </c>
      <c r="E21" s="44">
        <f>'2022年安顺市各县区数据统计'!J16</f>
        <v>7</v>
      </c>
      <c r="F21" s="47">
        <f>'2022年安顺市各县区数据统计'!K16</f>
        <v>911.74</v>
      </c>
    </row>
    <row r="22" spans="1:6" ht="18.75">
      <c r="A22" s="41">
        <v>3</v>
      </c>
      <c r="B22" s="44" t="s">
        <v>11</v>
      </c>
      <c r="C22" s="44">
        <f>'2022年安顺市各县区数据统计'!B34</f>
        <v>747</v>
      </c>
      <c r="D22" s="47">
        <f>'2022年安顺市各县区数据统计'!C34</f>
        <v>77491.03</v>
      </c>
      <c r="E22" s="44">
        <f>'2022年安顺市各县区数据统计'!D34</f>
        <v>44</v>
      </c>
      <c r="F22" s="47">
        <f>'2022年安顺市各县区数据统计'!E34</f>
        <v>2516.2600000000002</v>
      </c>
    </row>
    <row r="23" spans="1:6" ht="18.75">
      <c r="A23" s="41">
        <v>4</v>
      </c>
      <c r="B23" s="44" t="s">
        <v>13</v>
      </c>
      <c r="C23" s="44">
        <f>'2022年安顺市各县区数据统计'!H34</f>
        <v>434</v>
      </c>
      <c r="D23" s="47">
        <f>'2022年安顺市各县区数据统计'!I34</f>
        <v>53674.93</v>
      </c>
      <c r="E23" s="44">
        <f>'2022年安顺市各县区数据统计'!J34</f>
        <v>11</v>
      </c>
      <c r="F23" s="47">
        <f>'2022年安顺市各县区数据统计'!K34</f>
        <v>1439.8500000000001</v>
      </c>
    </row>
    <row r="24" spans="1:6" ht="18.75">
      <c r="A24" s="41">
        <v>5</v>
      </c>
      <c r="B24" s="44" t="s">
        <v>14</v>
      </c>
      <c r="C24" s="44">
        <f>'2022年安顺市各县区数据统计'!B52</f>
        <v>192</v>
      </c>
      <c r="D24" s="47">
        <f>'2022年安顺市各县区数据统计'!C52</f>
        <v>22689.699999999997</v>
      </c>
      <c r="E24" s="44">
        <f>'2022年安顺市各县区数据统计'!D52</f>
        <v>13</v>
      </c>
      <c r="F24" s="47">
        <f>'2022年安顺市各县区数据统计'!E52</f>
        <v>688.59</v>
      </c>
    </row>
    <row r="25" spans="1:6" ht="18.75">
      <c r="A25" s="41">
        <v>6</v>
      </c>
      <c r="B25" s="44" t="s">
        <v>15</v>
      </c>
      <c r="C25" s="44">
        <f>'2022年安顺市各县区数据统计'!H52</f>
        <v>149</v>
      </c>
      <c r="D25" s="47">
        <f>'2022年安顺市各县区数据统计'!I52</f>
        <v>21393.439999999999</v>
      </c>
      <c r="E25" s="44">
        <f>'2022年安顺市各县区数据统计'!J52</f>
        <v>25</v>
      </c>
      <c r="F25" s="47">
        <f>'2022年安顺市各县区数据统计'!K52</f>
        <v>1506</v>
      </c>
    </row>
    <row r="26" spans="1:6" ht="18.75">
      <c r="A26" s="41">
        <v>7</v>
      </c>
      <c r="B26" s="44" t="s">
        <v>16</v>
      </c>
      <c r="C26" s="44">
        <f>'2022年安顺市各县区数据统计'!B70</f>
        <v>192</v>
      </c>
      <c r="D26" s="47">
        <f>'2022年安顺市各县区数据统计'!C70</f>
        <v>22222.649999999998</v>
      </c>
      <c r="E26" s="44">
        <f>'2022年安顺市各县区数据统计'!D70</f>
        <v>23</v>
      </c>
      <c r="F26" s="47">
        <f>'2022年安顺市各县区数据统计'!E70</f>
        <v>914.65</v>
      </c>
    </row>
    <row r="27" spans="1:6" ht="18.75">
      <c r="A27" s="41">
        <v>8</v>
      </c>
      <c r="B27" s="44" t="s">
        <v>17</v>
      </c>
      <c r="C27" s="44">
        <f>'2022年安顺市各县区数据统计'!H70</f>
        <v>2</v>
      </c>
      <c r="D27" s="44">
        <f>'2022年安顺市各县区数据统计'!I70</f>
        <v>247.18</v>
      </c>
      <c r="E27" s="44">
        <f>'2022年安顺市各县区数据统计'!J70</f>
        <v>0</v>
      </c>
      <c r="F27" s="44">
        <f>'2022年安顺市各县区数据统计'!K70</f>
        <v>0</v>
      </c>
    </row>
    <row r="28" spans="1:6" ht="18.75">
      <c r="A28" s="62" t="s">
        <v>18</v>
      </c>
      <c r="B28" s="63"/>
      <c r="C28" s="44">
        <f>SUM(C20:C27)</f>
        <v>4844</v>
      </c>
      <c r="D28" s="47">
        <f t="shared" ref="D28:F28" si="1">SUM(D20:D27)</f>
        <v>497689.69000000006</v>
      </c>
      <c r="E28" s="44">
        <f t="shared" si="1"/>
        <v>137</v>
      </c>
      <c r="F28" s="47">
        <f t="shared" si="1"/>
        <v>9694.1400000000012</v>
      </c>
    </row>
    <row r="29" spans="1:6" ht="18.75">
      <c r="A29" s="45"/>
      <c r="B29" s="45"/>
      <c r="C29" s="45"/>
      <c r="D29" s="51"/>
      <c r="E29" s="45"/>
      <c r="F29" s="51"/>
    </row>
    <row r="30" spans="1:6" ht="18.75">
      <c r="A30" s="55" t="s">
        <v>0</v>
      </c>
      <c r="B30" s="56"/>
      <c r="C30" s="56"/>
      <c r="D30" s="56"/>
      <c r="E30" s="56"/>
      <c r="F30" s="57"/>
    </row>
    <row r="31" spans="1:6" ht="18.75" customHeight="1">
      <c r="A31" s="61" t="s">
        <v>20</v>
      </c>
      <c r="B31" s="61"/>
      <c r="C31" s="61"/>
      <c r="D31" s="61"/>
      <c r="E31" s="61"/>
      <c r="F31" s="61"/>
    </row>
    <row r="32" spans="1:6" ht="18.75" customHeight="1">
      <c r="A32" s="67" t="s">
        <v>2</v>
      </c>
      <c r="B32" s="67" t="s">
        <v>3</v>
      </c>
      <c r="C32" s="64" t="s">
        <v>4</v>
      </c>
      <c r="D32" s="65"/>
      <c r="E32" s="66" t="s">
        <v>5</v>
      </c>
      <c r="F32" s="65"/>
    </row>
    <row r="33" spans="1:6" ht="18.75">
      <c r="A33" s="68"/>
      <c r="B33" s="68"/>
      <c r="C33" s="42" t="s">
        <v>6</v>
      </c>
      <c r="D33" s="43" t="s">
        <v>21</v>
      </c>
      <c r="E33" s="42" t="s">
        <v>6</v>
      </c>
      <c r="F33" s="43" t="s">
        <v>21</v>
      </c>
    </row>
    <row r="34" spans="1:6" ht="18.75">
      <c r="A34" s="41">
        <v>1</v>
      </c>
      <c r="B34" s="40" t="s">
        <v>9</v>
      </c>
      <c r="C34" s="2">
        <f>'2023年安顺市各县区数据统计'!B17</f>
        <v>2083</v>
      </c>
      <c r="D34" s="17">
        <f>'2023年安顺市各县区数据统计'!C17</f>
        <v>213708.54399999999</v>
      </c>
      <c r="E34" s="17">
        <f>'2023年安顺市各县区数据统计'!D17</f>
        <v>133</v>
      </c>
      <c r="F34" s="17">
        <f>'2023年安顺市各县区数据统计'!E17</f>
        <v>9313.93</v>
      </c>
    </row>
    <row r="35" spans="1:6" ht="18.75">
      <c r="A35" s="41">
        <v>2</v>
      </c>
      <c r="B35" s="27" t="s">
        <v>10</v>
      </c>
      <c r="C35" s="17">
        <f>'2023年安顺市各县区数据统计'!H17</f>
        <v>1582</v>
      </c>
      <c r="D35" s="17">
        <f>'2023年安顺市各县区数据统计'!I17</f>
        <v>169033.29</v>
      </c>
      <c r="E35" s="17">
        <f>'2023年安顺市各县区数据统计'!J17</f>
        <v>33</v>
      </c>
      <c r="F35" s="17">
        <f>'2023年安顺市各县区数据统计'!K17</f>
        <v>6308.05</v>
      </c>
    </row>
    <row r="36" spans="1:6" ht="18.75">
      <c r="A36" s="41">
        <v>3</v>
      </c>
      <c r="B36" s="27" t="s">
        <v>11</v>
      </c>
      <c r="C36" s="17">
        <f>'2023年安顺市各县区数据统计'!B35</f>
        <v>1114</v>
      </c>
      <c r="D36" s="17">
        <f>'2023年安顺市各县区数据统计'!C35</f>
        <v>108854.52</v>
      </c>
      <c r="E36" s="17">
        <f>'2023年安顺市各县区数据统计'!D35</f>
        <v>47</v>
      </c>
      <c r="F36" s="17">
        <f>'2023年安顺市各县区数据统计'!E35</f>
        <v>3743.71</v>
      </c>
    </row>
    <row r="37" spans="1:6" ht="18.75">
      <c r="A37" s="41">
        <v>4</v>
      </c>
      <c r="B37" s="27" t="s">
        <v>13</v>
      </c>
      <c r="C37" s="17">
        <f>'2023年安顺市各县区数据统计'!H35</f>
        <v>601</v>
      </c>
      <c r="D37" s="17">
        <f>'2023年安顺市各县区数据统计'!I35</f>
        <v>67147.320000000007</v>
      </c>
      <c r="E37" s="17">
        <f>'2023年安顺市各县区数据统计'!J35</f>
        <v>39</v>
      </c>
      <c r="F37" s="17">
        <f>'2023年安顺市各县区数据统计'!K35</f>
        <v>7125.2699999999995</v>
      </c>
    </row>
    <row r="38" spans="1:6" ht="18.75">
      <c r="A38" s="41">
        <v>5</v>
      </c>
      <c r="B38" s="27" t="s">
        <v>14</v>
      </c>
      <c r="C38" s="17">
        <f>'2023年安顺市各县区数据统计'!B53</f>
        <v>319</v>
      </c>
      <c r="D38" s="17">
        <f>'2023年安顺市各县区数据统计'!C53</f>
        <v>35829.46</v>
      </c>
      <c r="E38" s="17">
        <f>'2023年安顺市各县区数据统计'!D53</f>
        <v>51</v>
      </c>
      <c r="F38" s="17">
        <f>'2023年安顺市各县区数据统计'!E53</f>
        <v>2372.2600000000002</v>
      </c>
    </row>
    <row r="39" spans="1:6" ht="18.75">
      <c r="A39" s="41">
        <v>6</v>
      </c>
      <c r="B39" s="27" t="s">
        <v>15</v>
      </c>
      <c r="C39" s="17">
        <f>'2023年安顺市各县区数据统计'!H53</f>
        <v>167</v>
      </c>
      <c r="D39" s="17">
        <f>'2023年安顺市各县区数据统计'!I53</f>
        <v>20842.79</v>
      </c>
      <c r="E39" s="17">
        <f>'2023年安顺市各县区数据统计'!J53</f>
        <v>55</v>
      </c>
      <c r="F39" s="17">
        <f>'2023年安顺市各县区数据统计'!K53</f>
        <v>9561.9600000000009</v>
      </c>
    </row>
    <row r="40" spans="1:6" ht="18.75">
      <c r="A40" s="41">
        <v>7</v>
      </c>
      <c r="B40" s="27" t="s">
        <v>16</v>
      </c>
      <c r="C40" s="17">
        <f>'2023年安顺市各县区数据统计'!B71</f>
        <v>396</v>
      </c>
      <c r="D40" s="17">
        <f>'2023年安顺市各县区数据统计'!C71</f>
        <v>47519.680000000008</v>
      </c>
      <c r="E40" s="17">
        <f>'2023年安顺市各县区数据统计'!D71</f>
        <v>15</v>
      </c>
      <c r="F40" s="17">
        <f>'2023年安顺市各县区数据统计'!E71</f>
        <v>2589.3900000000003</v>
      </c>
    </row>
    <row r="41" spans="1:6" ht="18.75">
      <c r="A41" s="41">
        <v>8</v>
      </c>
      <c r="B41" s="27" t="s">
        <v>17</v>
      </c>
      <c r="C41" s="17">
        <f>'2023年安顺市各县区数据统计'!H71</f>
        <v>0</v>
      </c>
      <c r="D41" s="17">
        <f>'2023年安顺市各县区数据统计'!I71</f>
        <v>0</v>
      </c>
      <c r="E41" s="17">
        <f>'2023年安顺市各县区数据统计'!J71</f>
        <v>51</v>
      </c>
      <c r="F41" s="17">
        <f>'2023年安顺市各县区数据统计'!K71</f>
        <v>14971.140000000001</v>
      </c>
    </row>
    <row r="42" spans="1:6" ht="18.75">
      <c r="A42" s="58" t="s">
        <v>18</v>
      </c>
      <c r="B42" s="59"/>
      <c r="C42" s="17">
        <f>SUM(C34:C41)</f>
        <v>6262</v>
      </c>
      <c r="D42" s="17">
        <f t="shared" ref="D42:F42" si="2">SUM(D34:D41)</f>
        <v>662935.60400000017</v>
      </c>
      <c r="E42" s="17">
        <f t="shared" si="2"/>
        <v>424</v>
      </c>
      <c r="F42" s="13">
        <f t="shared" si="2"/>
        <v>55985.71</v>
      </c>
    </row>
    <row r="43" spans="1:6" ht="18.75">
      <c r="A43" s="45"/>
      <c r="B43" s="45"/>
      <c r="C43" s="18"/>
      <c r="D43" s="18"/>
      <c r="E43" s="18"/>
      <c r="F43" s="18"/>
    </row>
    <row r="44" spans="1:6" ht="18.75">
      <c r="A44" s="55" t="s">
        <v>0</v>
      </c>
      <c r="B44" s="56"/>
      <c r="C44" s="56"/>
      <c r="D44" s="56"/>
      <c r="E44" s="56"/>
      <c r="F44" s="57"/>
    </row>
    <row r="45" spans="1:6" ht="18.75">
      <c r="A45" s="61" t="s">
        <v>22</v>
      </c>
      <c r="B45" s="61"/>
      <c r="C45" s="61"/>
      <c r="D45" s="61"/>
      <c r="E45" s="61"/>
      <c r="F45" s="61"/>
    </row>
    <row r="46" spans="1:6" ht="18.75">
      <c r="A46" s="67" t="s">
        <v>2</v>
      </c>
      <c r="B46" s="67" t="s">
        <v>3</v>
      </c>
      <c r="C46" s="64" t="s">
        <v>4</v>
      </c>
      <c r="D46" s="65"/>
      <c r="E46" s="66" t="s">
        <v>5</v>
      </c>
      <c r="F46" s="65"/>
    </row>
    <row r="47" spans="1:6" ht="18.75">
      <c r="A47" s="68"/>
      <c r="B47" s="68"/>
      <c r="C47" s="42" t="s">
        <v>6</v>
      </c>
      <c r="D47" s="43" t="s">
        <v>21</v>
      </c>
      <c r="E47" s="42" t="s">
        <v>6</v>
      </c>
      <c r="F47" s="43" t="s">
        <v>21</v>
      </c>
    </row>
    <row r="48" spans="1:6" ht="18.75">
      <c r="A48" s="41">
        <v>1</v>
      </c>
      <c r="B48" s="40" t="s">
        <v>9</v>
      </c>
      <c r="C48" s="2">
        <f>'2024年安顺市各县区数据统计'!B17</f>
        <v>2035</v>
      </c>
      <c r="D48" s="2">
        <f>'2024年安顺市各县区数据统计'!C17</f>
        <v>215191.00599999996</v>
      </c>
      <c r="E48" s="2">
        <f>'2024年安顺市各县区数据统计'!D17</f>
        <v>152</v>
      </c>
      <c r="F48" s="2">
        <f>'2024年安顺市各县区数据统计'!E17</f>
        <v>11640.103999999999</v>
      </c>
    </row>
    <row r="49" spans="1:6" ht="18.75">
      <c r="A49" s="41">
        <v>2</v>
      </c>
      <c r="B49" s="27" t="s">
        <v>10</v>
      </c>
      <c r="C49" s="17">
        <f>'2024年安顺市各县区数据统计'!H17</f>
        <v>1475</v>
      </c>
      <c r="D49" s="17">
        <f>'2024年安顺市各县区数据统计'!I17</f>
        <v>161348.427</v>
      </c>
      <c r="E49" s="17">
        <f>'2024年安顺市各县区数据统计'!J17</f>
        <v>252</v>
      </c>
      <c r="F49" s="17">
        <f>'2024年安顺市各县区数据统计'!K17</f>
        <v>44357.532999999996</v>
      </c>
    </row>
    <row r="50" spans="1:6" ht="18.75">
      <c r="A50" s="41">
        <v>3</v>
      </c>
      <c r="B50" s="27" t="s">
        <v>11</v>
      </c>
      <c r="C50" s="17">
        <f>'2024年安顺市各县区数据统计'!B35</f>
        <v>1112</v>
      </c>
      <c r="D50" s="17">
        <f>'2024年安顺市各县区数据统计'!C35</f>
        <v>109204.07999999999</v>
      </c>
      <c r="E50" s="17">
        <f>'2024年安顺市各县区数据统计'!D35</f>
        <v>122</v>
      </c>
      <c r="F50" s="17">
        <f>'2024年安顺市各县区数据统计'!E35</f>
        <v>16208.250000000004</v>
      </c>
    </row>
    <row r="51" spans="1:6" ht="18.75">
      <c r="A51" s="41">
        <v>4</v>
      </c>
      <c r="B51" s="27" t="s">
        <v>13</v>
      </c>
      <c r="C51" s="17">
        <f>'2024年安顺市各县区数据统计'!H35</f>
        <v>751</v>
      </c>
      <c r="D51" s="17">
        <f>'2024年安顺市各县区数据统计'!I35</f>
        <v>87105.84</v>
      </c>
      <c r="E51" s="17">
        <f>'2024年安顺市各县区数据统计'!J35</f>
        <v>137</v>
      </c>
      <c r="F51" s="17">
        <f>'2024年安顺市各县区数据统计'!K35</f>
        <v>17414.340000000004</v>
      </c>
    </row>
    <row r="52" spans="1:6" ht="18.75">
      <c r="A52" s="41">
        <v>5</v>
      </c>
      <c r="B52" s="27" t="s">
        <v>14</v>
      </c>
      <c r="C52" s="17">
        <f>'2024年安顺市各县区数据统计'!B53</f>
        <v>622</v>
      </c>
      <c r="D52" s="17">
        <f>'2024年安顺市各县区数据统计'!C53</f>
        <v>72306.720000000001</v>
      </c>
      <c r="E52" s="17">
        <f>'2024年安顺市各县区数据统计'!D53</f>
        <v>121</v>
      </c>
      <c r="F52" s="17">
        <f>'2024年安顺市各县区数据统计'!E53</f>
        <v>13945.429999999997</v>
      </c>
    </row>
    <row r="53" spans="1:6" ht="18.75">
      <c r="A53" s="41">
        <v>6</v>
      </c>
      <c r="B53" s="27" t="s">
        <v>15</v>
      </c>
      <c r="C53" s="17">
        <f>'2024年安顺市各县区数据统计'!H53</f>
        <v>154</v>
      </c>
      <c r="D53" s="17">
        <f>'2024年安顺市各县区数据统计'!I53</f>
        <v>18880.950000000004</v>
      </c>
      <c r="E53" s="17">
        <f>'2024年安顺市各县区数据统计'!J53</f>
        <v>77</v>
      </c>
      <c r="F53" s="17">
        <f>'2024年安顺市各县区数据统计'!K53</f>
        <v>5530.079999999999</v>
      </c>
    </row>
    <row r="54" spans="1:6" ht="18.75">
      <c r="A54" s="41">
        <v>7</v>
      </c>
      <c r="B54" s="27" t="s">
        <v>16</v>
      </c>
      <c r="C54" s="17">
        <f>'2024年安顺市各县区数据统计'!B71</f>
        <v>563</v>
      </c>
      <c r="D54" s="17">
        <f>'2024年安顺市各县区数据统计'!C71</f>
        <v>65146.58</v>
      </c>
      <c r="E54" s="17">
        <f>'2024年安顺市各县区数据统计'!D71</f>
        <v>78</v>
      </c>
      <c r="F54" s="17">
        <f>'2024年安顺市各县区数据统计'!E71</f>
        <v>8001.3799999999992</v>
      </c>
    </row>
    <row r="55" spans="1:6" ht="18.75">
      <c r="A55" s="41">
        <v>8</v>
      </c>
      <c r="B55" s="27" t="s">
        <v>17</v>
      </c>
      <c r="C55" s="17">
        <f>'2024年安顺市各县区数据统计'!H71</f>
        <v>4</v>
      </c>
      <c r="D55" s="17">
        <f>'2024年安顺市各县区数据统计'!I71</f>
        <v>10865.42</v>
      </c>
      <c r="E55" s="17">
        <f>'2024年安顺市各县区数据统计'!J71</f>
        <v>2</v>
      </c>
      <c r="F55" s="17">
        <f>'2024年安顺市各县区数据统计'!K71</f>
        <v>14118.98</v>
      </c>
    </row>
    <row r="56" spans="1:6" ht="18.75">
      <c r="A56" s="58" t="s">
        <v>18</v>
      </c>
      <c r="B56" s="59"/>
      <c r="C56" s="17">
        <f>SUM(C48:C55)</f>
        <v>6716</v>
      </c>
      <c r="D56" s="17">
        <f t="shared" ref="D56:F56" si="3">SUM(D48:D55)</f>
        <v>740049.02299999981</v>
      </c>
      <c r="E56" s="17">
        <f t="shared" si="3"/>
        <v>941</v>
      </c>
      <c r="F56" s="13">
        <f t="shared" si="3"/>
        <v>131216.09700000001</v>
      </c>
    </row>
    <row r="57" spans="1:6" ht="18.75">
      <c r="A57" s="49"/>
      <c r="B57" s="50"/>
      <c r="C57" s="18"/>
      <c r="D57" s="18"/>
      <c r="E57" s="18"/>
      <c r="F57" s="18"/>
    </row>
    <row r="58" spans="1:6" ht="18.75">
      <c r="A58" s="55" t="s">
        <v>0</v>
      </c>
      <c r="B58" s="56"/>
      <c r="C58" s="56"/>
      <c r="D58" s="56"/>
      <c r="E58" s="56"/>
      <c r="F58" s="57"/>
    </row>
    <row r="59" spans="1:6" ht="18.75">
      <c r="A59" s="61" t="s">
        <v>23</v>
      </c>
      <c r="B59" s="61"/>
      <c r="C59" s="61"/>
      <c r="D59" s="61"/>
      <c r="E59" s="61"/>
      <c r="F59" s="61"/>
    </row>
    <row r="60" spans="1:6" ht="18.75">
      <c r="A60" s="67" t="s">
        <v>2</v>
      </c>
      <c r="B60" s="67" t="s">
        <v>3</v>
      </c>
      <c r="C60" s="64" t="s">
        <v>4</v>
      </c>
      <c r="D60" s="65"/>
      <c r="E60" s="66" t="s">
        <v>5</v>
      </c>
      <c r="F60" s="65"/>
    </row>
    <row r="61" spans="1:6" ht="18.75">
      <c r="A61" s="68"/>
      <c r="B61" s="68"/>
      <c r="C61" s="42" t="s">
        <v>6</v>
      </c>
      <c r="D61" s="43" t="s">
        <v>21</v>
      </c>
      <c r="E61" s="42" t="s">
        <v>6</v>
      </c>
      <c r="F61" s="43" t="s">
        <v>21</v>
      </c>
    </row>
    <row r="62" spans="1:6" ht="18.75">
      <c r="A62" s="41">
        <v>1</v>
      </c>
      <c r="B62" s="40" t="s">
        <v>9</v>
      </c>
      <c r="C62" s="2">
        <f>'2025年安顺市各县区数据统计'!B17</f>
        <v>758</v>
      </c>
      <c r="D62" s="2">
        <f>'2025年安顺市各县区数据统计'!C17</f>
        <v>81720.205999999991</v>
      </c>
      <c r="E62" s="2">
        <f>'2025年安顺市各县区数据统计'!D17</f>
        <v>20</v>
      </c>
      <c r="F62" s="2">
        <f>'2025年安顺市各县区数据统计'!E17</f>
        <v>1876.4499999999998</v>
      </c>
    </row>
    <row r="63" spans="1:6" ht="18.75">
      <c r="A63" s="41">
        <v>2</v>
      </c>
      <c r="B63" s="27" t="s">
        <v>10</v>
      </c>
      <c r="C63" s="17">
        <f>'2025年安顺市各县区数据统计'!H17</f>
        <v>790</v>
      </c>
      <c r="D63" s="17">
        <f>'2025年安顺市各县区数据统计'!I17</f>
        <v>83637.907000000007</v>
      </c>
      <c r="E63" s="17">
        <f>'2025年安顺市各县区数据统计'!J17</f>
        <v>21</v>
      </c>
      <c r="F63" s="17">
        <f>'2025年安顺市各县区数据统计'!K17</f>
        <v>1571.73</v>
      </c>
    </row>
    <row r="64" spans="1:6" ht="18.75">
      <c r="A64" s="41">
        <v>3</v>
      </c>
      <c r="B64" s="27" t="s">
        <v>11</v>
      </c>
      <c r="C64" s="17">
        <f>'2025年安顺市各县区数据统计'!B35</f>
        <v>448</v>
      </c>
      <c r="D64" s="17">
        <f>'2025年安顺市各县区数据统计'!C35</f>
        <v>47229.399999999994</v>
      </c>
      <c r="E64" s="17">
        <f>'2025年安顺市各县区数据统计'!D35</f>
        <v>43</v>
      </c>
      <c r="F64" s="17">
        <f>'2025年安顺市各县区数据统计'!E35</f>
        <v>3136.94</v>
      </c>
    </row>
    <row r="65" spans="1:12" ht="18.75">
      <c r="A65" s="41">
        <v>4</v>
      </c>
      <c r="B65" s="27" t="s">
        <v>13</v>
      </c>
      <c r="C65" s="17">
        <f>'2025年安顺市各县区数据统计'!H35</f>
        <v>289</v>
      </c>
      <c r="D65" s="17">
        <f>'2025年安顺市各县区数据统计'!I35</f>
        <v>36480.049999999996</v>
      </c>
      <c r="E65" s="17">
        <f>'2025年安顺市各县区数据统计'!J35</f>
        <v>27</v>
      </c>
      <c r="F65" s="17">
        <f>'2025年安顺市各县区数据统计'!K35</f>
        <v>8512.2799999999988</v>
      </c>
    </row>
    <row r="66" spans="1:12" ht="18.75">
      <c r="A66" s="41">
        <v>5</v>
      </c>
      <c r="B66" s="27" t="s">
        <v>14</v>
      </c>
      <c r="C66" s="17">
        <f>'2025年安顺市各县区数据统计'!B53</f>
        <v>202</v>
      </c>
      <c r="D66" s="17">
        <f>'2025年安顺市各县区数据统计'!C53</f>
        <v>24225.910000000003</v>
      </c>
      <c r="E66" s="17">
        <f>'2025年安顺市各县区数据统计'!D53</f>
        <v>3</v>
      </c>
      <c r="F66" s="17">
        <f>'2025年安顺市各县区数据统计'!E53</f>
        <v>171.77</v>
      </c>
    </row>
    <row r="67" spans="1:12" ht="18.75">
      <c r="A67" s="41">
        <v>6</v>
      </c>
      <c r="B67" s="27" t="s">
        <v>15</v>
      </c>
      <c r="C67" s="17">
        <f>'2025年安顺市各县区数据统计'!H53</f>
        <v>59</v>
      </c>
      <c r="D67" s="17">
        <f>'2025年安顺市各县区数据统计'!I53</f>
        <v>7423.1399999999994</v>
      </c>
      <c r="E67" s="17">
        <f>'2025年安顺市各县区数据统计'!J53</f>
        <v>24</v>
      </c>
      <c r="F67" s="17">
        <f>'2025年安顺市各县区数据统计'!K53</f>
        <v>1457.93</v>
      </c>
    </row>
    <row r="68" spans="1:12" ht="18.75">
      <c r="A68" s="41">
        <v>7</v>
      </c>
      <c r="B68" s="27" t="s">
        <v>16</v>
      </c>
      <c r="C68" s="17">
        <f>'2025年安顺市各县区数据统计'!B71</f>
        <v>226</v>
      </c>
      <c r="D68" s="17">
        <f>'2025年安顺市各县区数据统计'!C71</f>
        <v>26464.86</v>
      </c>
      <c r="E68" s="17">
        <f>'2025年安顺市各县区数据统计'!D71</f>
        <v>6</v>
      </c>
      <c r="F68" s="17">
        <f>'2025年安顺市各县区数据统计'!E71</f>
        <v>1074.3700000000001</v>
      </c>
    </row>
    <row r="69" spans="1:12" ht="18.75">
      <c r="A69" s="41">
        <v>8</v>
      </c>
      <c r="B69" s="27" t="s">
        <v>17</v>
      </c>
      <c r="C69" s="17">
        <f>'2025年安顺市各县区数据统计'!H71</f>
        <v>0</v>
      </c>
      <c r="D69" s="17">
        <f>'2025年安顺市各县区数据统计'!I71</f>
        <v>0</v>
      </c>
      <c r="E69" s="17">
        <f>'2025年安顺市各县区数据统计'!J71</f>
        <v>0</v>
      </c>
      <c r="F69" s="17">
        <f>'2025年安顺市各县区数据统计'!K71</f>
        <v>0</v>
      </c>
    </row>
    <row r="70" spans="1:12" ht="18.75">
      <c r="A70" s="58" t="s">
        <v>18</v>
      </c>
      <c r="B70" s="59"/>
      <c r="C70" s="17">
        <f>SUM(C62:C69)</f>
        <v>2772</v>
      </c>
      <c r="D70" s="17">
        <f t="shared" ref="D70:F70" si="4">SUM(D62:D69)</f>
        <v>307181.473</v>
      </c>
      <c r="E70" s="17">
        <f t="shared" si="4"/>
        <v>144</v>
      </c>
      <c r="F70" s="13">
        <f t="shared" si="4"/>
        <v>17801.469999999998</v>
      </c>
    </row>
    <row r="73" spans="1:12" ht="18.75" customHeight="1">
      <c r="A73" s="61" t="s">
        <v>0</v>
      </c>
      <c r="B73" s="61"/>
      <c r="C73" s="61"/>
      <c r="D73" s="61"/>
      <c r="E73" s="61"/>
      <c r="F73" s="61"/>
    </row>
    <row r="74" spans="1:12" ht="18.75" customHeight="1">
      <c r="A74" s="61" t="s">
        <v>89</v>
      </c>
      <c r="B74" s="61"/>
      <c r="C74" s="61"/>
      <c r="D74" s="61"/>
      <c r="E74" s="61"/>
      <c r="F74" s="61"/>
      <c r="J74" s="53"/>
      <c r="K74" s="53"/>
      <c r="L74" s="53"/>
    </row>
    <row r="75" spans="1:12" ht="18.75" customHeight="1">
      <c r="A75" s="61" t="s">
        <v>2</v>
      </c>
      <c r="B75" s="61" t="s">
        <v>3</v>
      </c>
      <c r="C75" s="61" t="s">
        <v>4</v>
      </c>
      <c r="D75" s="61"/>
      <c r="E75" s="61" t="s">
        <v>5</v>
      </c>
      <c r="F75" s="61"/>
      <c r="G75" s="52"/>
      <c r="J75" s="54"/>
    </row>
    <row r="76" spans="1:12" ht="18.75">
      <c r="A76" s="61"/>
      <c r="B76" s="61"/>
      <c r="C76" s="28" t="s">
        <v>6</v>
      </c>
      <c r="D76" s="28" t="s">
        <v>25</v>
      </c>
      <c r="E76" s="28" t="s">
        <v>6</v>
      </c>
      <c r="F76" s="28" t="s">
        <v>25</v>
      </c>
      <c r="J76" s="54"/>
    </row>
    <row r="77" spans="1:12" ht="24.95" customHeight="1">
      <c r="A77" s="28">
        <v>1</v>
      </c>
      <c r="B77" s="28" t="s">
        <v>9</v>
      </c>
      <c r="C77" s="4">
        <v>153</v>
      </c>
      <c r="D77" s="4">
        <v>16400.933000000001</v>
      </c>
      <c r="E77" s="4">
        <v>10</v>
      </c>
      <c r="F77" s="4">
        <v>1117.29</v>
      </c>
      <c r="J77" s="54"/>
    </row>
    <row r="78" spans="1:12" ht="24.95" customHeight="1">
      <c r="A78" s="28">
        <v>2</v>
      </c>
      <c r="B78" s="28" t="s">
        <v>10</v>
      </c>
      <c r="C78" s="4">
        <v>154</v>
      </c>
      <c r="D78" s="4">
        <v>16435.649000000001</v>
      </c>
      <c r="E78" s="4">
        <v>5</v>
      </c>
      <c r="F78" s="4">
        <v>406.92</v>
      </c>
      <c r="J78" s="54"/>
    </row>
    <row r="79" spans="1:12" ht="24.95" customHeight="1">
      <c r="A79" s="28">
        <v>3</v>
      </c>
      <c r="B79" s="28" t="s">
        <v>11</v>
      </c>
      <c r="C79" s="4">
        <v>82</v>
      </c>
      <c r="D79" s="4">
        <v>8894.23</v>
      </c>
      <c r="E79" s="4">
        <v>7</v>
      </c>
      <c r="F79" s="4">
        <v>816.86</v>
      </c>
      <c r="J79" s="54"/>
    </row>
    <row r="80" spans="1:12" ht="24.95" customHeight="1">
      <c r="A80" s="28">
        <v>4</v>
      </c>
      <c r="B80" s="28" t="s">
        <v>13</v>
      </c>
      <c r="C80" s="4">
        <v>66</v>
      </c>
      <c r="D80" s="4">
        <v>8283.24</v>
      </c>
      <c r="E80" s="4">
        <v>20</v>
      </c>
      <c r="F80" s="4">
        <v>3226.67</v>
      </c>
      <c r="J80" s="54"/>
    </row>
    <row r="81" spans="1:10" ht="24.95" customHeight="1">
      <c r="A81" s="28">
        <v>5</v>
      </c>
      <c r="B81" s="28" t="s">
        <v>14</v>
      </c>
      <c r="C81" s="4">
        <v>26</v>
      </c>
      <c r="D81" s="4">
        <v>2738.49</v>
      </c>
      <c r="E81" s="4">
        <v>0</v>
      </c>
      <c r="F81" s="4">
        <v>0</v>
      </c>
      <c r="J81" s="54"/>
    </row>
    <row r="82" spans="1:10" ht="24.95" customHeight="1">
      <c r="A82" s="28">
        <v>6</v>
      </c>
      <c r="B82" s="28" t="s">
        <v>15</v>
      </c>
      <c r="C82" s="4">
        <v>15</v>
      </c>
      <c r="D82" s="4">
        <v>1961.61</v>
      </c>
      <c r="E82" s="4">
        <v>21</v>
      </c>
      <c r="F82" s="4">
        <v>1237.46</v>
      </c>
    </row>
    <row r="83" spans="1:10" ht="24.95" customHeight="1">
      <c r="A83" s="28">
        <v>7</v>
      </c>
      <c r="B83" s="28" t="s">
        <v>16</v>
      </c>
      <c r="C83" s="4">
        <v>28</v>
      </c>
      <c r="D83" s="4">
        <v>3203.32</v>
      </c>
      <c r="E83" s="4">
        <v>3</v>
      </c>
      <c r="F83" s="4">
        <v>664.19</v>
      </c>
    </row>
    <row r="84" spans="1:10" ht="24.95" customHeight="1">
      <c r="A84" s="28">
        <v>8</v>
      </c>
      <c r="B84" s="28" t="s">
        <v>17</v>
      </c>
      <c r="C84" s="4">
        <v>0</v>
      </c>
      <c r="D84" s="4">
        <v>0</v>
      </c>
      <c r="E84" s="4">
        <v>0</v>
      </c>
      <c r="F84" s="4">
        <v>0</v>
      </c>
    </row>
    <row r="85" spans="1:10" ht="24.95" customHeight="1">
      <c r="A85" s="61" t="s">
        <v>18</v>
      </c>
      <c r="B85" s="61"/>
      <c r="C85" s="4">
        <f>SUM(C77:C84)</f>
        <v>524</v>
      </c>
      <c r="D85" s="4">
        <f>SUM(D77:D84)</f>
        <v>57917.472000000002</v>
      </c>
      <c r="E85" s="4">
        <f>SUM(E77:E84)</f>
        <v>66</v>
      </c>
      <c r="F85" s="4">
        <f>SUM(F77:F84)</f>
        <v>7469.3899999999994</v>
      </c>
    </row>
  </sheetData>
  <mergeCells count="42">
    <mergeCell ref="A73:F73"/>
    <mergeCell ref="A74:F74"/>
    <mergeCell ref="C75:D75"/>
    <mergeCell ref="E75:F75"/>
    <mergeCell ref="A85:B85"/>
    <mergeCell ref="A75:A76"/>
    <mergeCell ref="B75:B76"/>
    <mergeCell ref="A58:F58"/>
    <mergeCell ref="A59:F59"/>
    <mergeCell ref="C60:D60"/>
    <mergeCell ref="E60:F60"/>
    <mergeCell ref="A70:B70"/>
    <mergeCell ref="A60:A61"/>
    <mergeCell ref="B60:B61"/>
    <mergeCell ref="A44:F44"/>
    <mergeCell ref="A45:F45"/>
    <mergeCell ref="C46:D46"/>
    <mergeCell ref="E46:F46"/>
    <mergeCell ref="A56:B56"/>
    <mergeCell ref="A46:A47"/>
    <mergeCell ref="B46:B47"/>
    <mergeCell ref="A30:F30"/>
    <mergeCell ref="A31:F31"/>
    <mergeCell ref="C32:D32"/>
    <mergeCell ref="E32:F32"/>
    <mergeCell ref="A42:B42"/>
    <mergeCell ref="A32:A33"/>
    <mergeCell ref="B32:B33"/>
    <mergeCell ref="A16:F16"/>
    <mergeCell ref="A17:F17"/>
    <mergeCell ref="C18:D18"/>
    <mergeCell ref="E18:F18"/>
    <mergeCell ref="A28:B28"/>
    <mergeCell ref="A18:A19"/>
    <mergeCell ref="B18:B19"/>
    <mergeCell ref="A1:F1"/>
    <mergeCell ref="A2:F2"/>
    <mergeCell ref="C3:D3"/>
    <mergeCell ref="E3:F3"/>
    <mergeCell ref="A13:B13"/>
    <mergeCell ref="A3:A4"/>
    <mergeCell ref="B3:B4"/>
  </mergeCells>
  <phoneticPr fontId="9" type="noConversion"/>
  <printOptions horizontalCentered="1"/>
  <pageMargins left="0.23622047244094499" right="0.23622047244094499" top="0.35433070866141703" bottom="0.55118110236220497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8"/>
  <sheetViews>
    <sheetView tabSelected="1" topLeftCell="A24" workbookViewId="0">
      <selection activeCell="J42" sqref="J42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77</v>
      </c>
      <c r="B2" s="78"/>
      <c r="C2" s="78"/>
      <c r="D2" s="78"/>
      <c r="E2" s="78"/>
      <c r="F2" s="79"/>
      <c r="H2" s="77" t="s">
        <v>78</v>
      </c>
      <c r="I2" s="78"/>
      <c r="J2" s="78"/>
      <c r="K2" s="78"/>
      <c r="L2" s="78"/>
      <c r="M2" s="79"/>
    </row>
    <row r="3" spans="1:13" ht="18.75">
      <c r="A3" s="85" t="s">
        <v>2</v>
      </c>
      <c r="B3" s="85" t="s">
        <v>3</v>
      </c>
      <c r="C3" s="80" t="s">
        <v>4</v>
      </c>
      <c r="D3" s="81"/>
      <c r="E3" s="82" t="s">
        <v>5</v>
      </c>
      <c r="F3" s="81"/>
      <c r="H3" s="85" t="s">
        <v>2</v>
      </c>
      <c r="I3" s="85" t="s">
        <v>3</v>
      </c>
      <c r="J3" s="80" t="s">
        <v>4</v>
      </c>
      <c r="K3" s="81"/>
      <c r="L3" s="82" t="s">
        <v>5</v>
      </c>
      <c r="M3" s="81"/>
    </row>
    <row r="4" spans="1:13" ht="18.75">
      <c r="A4" s="86"/>
      <c r="B4" s="86"/>
      <c r="C4" s="14" t="s">
        <v>6</v>
      </c>
      <c r="D4" s="15" t="s">
        <v>25</v>
      </c>
      <c r="E4" s="14" t="s">
        <v>6</v>
      </c>
      <c r="F4" s="15" t="s">
        <v>25</v>
      </c>
      <c r="H4" s="86"/>
      <c r="I4" s="86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4">
        <v>116</v>
      </c>
      <c r="D5" s="4">
        <v>13135.912</v>
      </c>
      <c r="E5" s="4">
        <v>1</v>
      </c>
      <c r="F5" s="4">
        <v>67.39</v>
      </c>
      <c r="H5" s="13">
        <v>1</v>
      </c>
      <c r="I5" s="12" t="s">
        <v>9</v>
      </c>
      <c r="J5" s="4">
        <v>87</v>
      </c>
      <c r="K5" s="4">
        <v>9837.2199999999993</v>
      </c>
      <c r="L5" s="4">
        <v>4</v>
      </c>
      <c r="M5" s="4">
        <v>128.82</v>
      </c>
    </row>
    <row r="6" spans="1:13" ht="18.75">
      <c r="A6" s="13">
        <v>2</v>
      </c>
      <c r="B6" s="16" t="s">
        <v>10</v>
      </c>
      <c r="C6" s="4">
        <v>114</v>
      </c>
      <c r="D6" s="4">
        <v>12979.581</v>
      </c>
      <c r="E6" s="4">
        <v>5</v>
      </c>
      <c r="F6" s="4">
        <v>198.41</v>
      </c>
      <c r="H6" s="13">
        <v>2</v>
      </c>
      <c r="I6" s="16" t="s">
        <v>10</v>
      </c>
      <c r="J6" s="4">
        <v>94</v>
      </c>
      <c r="K6" s="4">
        <v>10218.124</v>
      </c>
      <c r="L6" s="4">
        <v>1</v>
      </c>
      <c r="M6" s="4">
        <v>102.11</v>
      </c>
    </row>
    <row r="7" spans="1:13" ht="18.75">
      <c r="A7" s="13">
        <v>3</v>
      </c>
      <c r="B7" s="16" t="s">
        <v>11</v>
      </c>
      <c r="C7" s="4">
        <v>91</v>
      </c>
      <c r="D7" s="4">
        <v>9792.6</v>
      </c>
      <c r="E7" s="4">
        <v>5</v>
      </c>
      <c r="F7" s="4">
        <v>342.49</v>
      </c>
      <c r="H7" s="13">
        <v>3</v>
      </c>
      <c r="I7" s="16" t="s">
        <v>11</v>
      </c>
      <c r="J7" s="4">
        <v>59</v>
      </c>
      <c r="K7" s="4">
        <v>6105.5</v>
      </c>
      <c r="L7" s="4">
        <v>3</v>
      </c>
      <c r="M7" s="4">
        <v>62.4</v>
      </c>
    </row>
    <row r="8" spans="1:13" ht="18.75">
      <c r="A8" s="13">
        <v>4</v>
      </c>
      <c r="B8" s="16" t="s">
        <v>13</v>
      </c>
      <c r="C8" s="4">
        <v>47</v>
      </c>
      <c r="D8" s="4">
        <v>5668.93</v>
      </c>
      <c r="E8" s="4">
        <v>1</v>
      </c>
      <c r="F8" s="4">
        <v>4577.82</v>
      </c>
      <c r="H8" s="13">
        <v>4</v>
      </c>
      <c r="I8" s="16" t="s">
        <v>13</v>
      </c>
      <c r="J8" s="4">
        <v>52</v>
      </c>
      <c r="K8" s="4">
        <v>7017.17</v>
      </c>
      <c r="L8" s="4">
        <v>2</v>
      </c>
      <c r="M8" s="4">
        <v>250.4</v>
      </c>
    </row>
    <row r="9" spans="1:13" ht="18.75">
      <c r="A9" s="13">
        <v>5</v>
      </c>
      <c r="B9" s="16" t="s">
        <v>14</v>
      </c>
      <c r="C9" s="4">
        <v>46</v>
      </c>
      <c r="D9" s="4">
        <v>5680.06</v>
      </c>
      <c r="E9" s="4">
        <v>0</v>
      </c>
      <c r="F9" s="4">
        <v>0</v>
      </c>
      <c r="H9" s="13">
        <v>5</v>
      </c>
      <c r="I9" s="16" t="s">
        <v>14</v>
      </c>
      <c r="J9" s="4">
        <v>33</v>
      </c>
      <c r="K9" s="4">
        <v>3698.66</v>
      </c>
      <c r="L9" s="4">
        <v>1</v>
      </c>
      <c r="M9" s="4">
        <v>46.29</v>
      </c>
    </row>
    <row r="10" spans="1:13" ht="18.75">
      <c r="A10" s="13">
        <v>6</v>
      </c>
      <c r="B10" s="16" t="s">
        <v>15</v>
      </c>
      <c r="C10" s="4">
        <v>1</v>
      </c>
      <c r="D10" s="4">
        <v>120</v>
      </c>
      <c r="E10" s="4">
        <v>3</v>
      </c>
      <c r="F10" s="4">
        <v>220.47</v>
      </c>
      <c r="H10" s="13">
        <v>6</v>
      </c>
      <c r="I10" s="16" t="s">
        <v>15</v>
      </c>
      <c r="J10" s="4">
        <v>0</v>
      </c>
      <c r="K10" s="4">
        <v>0</v>
      </c>
      <c r="L10" s="4">
        <v>0</v>
      </c>
      <c r="M10" s="4">
        <v>0</v>
      </c>
    </row>
    <row r="11" spans="1:13" ht="18.75">
      <c r="A11" s="13">
        <v>7</v>
      </c>
      <c r="B11" s="16" t="s">
        <v>16</v>
      </c>
      <c r="C11" s="4">
        <v>58</v>
      </c>
      <c r="D11" s="4">
        <v>6725.53</v>
      </c>
      <c r="E11" s="4">
        <v>0</v>
      </c>
      <c r="F11" s="4">
        <v>0</v>
      </c>
      <c r="H11" s="13">
        <v>7</v>
      </c>
      <c r="I11" s="16" t="s">
        <v>16</v>
      </c>
      <c r="J11" s="4">
        <v>49</v>
      </c>
      <c r="K11" s="4">
        <v>5763.58</v>
      </c>
      <c r="L11" s="4">
        <v>0</v>
      </c>
      <c r="M11" s="4">
        <v>0</v>
      </c>
    </row>
    <row r="12" spans="1:13" ht="18.75">
      <c r="A12" s="13">
        <v>8</v>
      </c>
      <c r="B12" s="16" t="s">
        <v>17</v>
      </c>
      <c r="C12" s="4">
        <v>0</v>
      </c>
      <c r="D12" s="4">
        <v>0</v>
      </c>
      <c r="E12" s="4">
        <v>0</v>
      </c>
      <c r="F12" s="4">
        <v>0</v>
      </c>
      <c r="H12" s="13">
        <v>8</v>
      </c>
      <c r="I12" s="16" t="s">
        <v>17</v>
      </c>
      <c r="J12" s="4">
        <v>0</v>
      </c>
      <c r="K12" s="4">
        <v>0</v>
      </c>
      <c r="L12" s="4">
        <v>0</v>
      </c>
      <c r="M12" s="4">
        <v>0</v>
      </c>
    </row>
    <row r="13" spans="1:13" ht="18.75">
      <c r="A13" s="83" t="s">
        <v>18</v>
      </c>
      <c r="B13" s="84"/>
      <c r="C13" s="17">
        <f>SUM(C5:C12)</f>
        <v>473</v>
      </c>
      <c r="D13" s="17">
        <f t="shared" ref="D13:F13" si="0">SUM(D5:D12)</f>
        <v>54102.612999999998</v>
      </c>
      <c r="E13" s="17">
        <f t="shared" si="0"/>
        <v>15</v>
      </c>
      <c r="F13" s="17">
        <f t="shared" si="0"/>
        <v>5406.58</v>
      </c>
      <c r="H13" s="83" t="s">
        <v>18</v>
      </c>
      <c r="I13" s="84"/>
      <c r="J13" s="17">
        <f>SUM(J5:J12)</f>
        <v>374</v>
      </c>
      <c r="K13" s="17">
        <f t="shared" ref="K13:M13" si="1">SUM(K5:K12)</f>
        <v>42640.254000000001</v>
      </c>
      <c r="L13" s="17">
        <f t="shared" si="1"/>
        <v>11</v>
      </c>
      <c r="M13" s="17">
        <f t="shared" si="1"/>
        <v>590.02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 customHeight="1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5"/>
    </row>
    <row r="17" spans="1:13" ht="18.75" customHeight="1">
      <c r="A17" s="77" t="s">
        <v>79</v>
      </c>
      <c r="B17" s="78"/>
      <c r="C17" s="78"/>
      <c r="D17" s="78"/>
      <c r="E17" s="78"/>
      <c r="F17" s="79"/>
      <c r="H17" s="89" t="s">
        <v>24</v>
      </c>
      <c r="I17" s="90"/>
      <c r="J17" s="90"/>
      <c r="K17" s="90"/>
      <c r="L17" s="90"/>
      <c r="M17" s="91"/>
    </row>
    <row r="18" spans="1:13" ht="18.75">
      <c r="A18" s="85" t="s">
        <v>2</v>
      </c>
      <c r="B18" s="85" t="s">
        <v>3</v>
      </c>
      <c r="C18" s="80" t="s">
        <v>4</v>
      </c>
      <c r="D18" s="81"/>
      <c r="E18" s="82" t="s">
        <v>5</v>
      </c>
      <c r="F18" s="81"/>
      <c r="H18" s="95" t="s">
        <v>2</v>
      </c>
      <c r="I18" s="85" t="s">
        <v>3</v>
      </c>
      <c r="J18" s="80" t="s">
        <v>4</v>
      </c>
      <c r="K18" s="81"/>
      <c r="L18" s="82" t="s">
        <v>5</v>
      </c>
      <c r="M18" s="92"/>
    </row>
    <row r="19" spans="1:13" ht="18.75">
      <c r="A19" s="86"/>
      <c r="B19" s="86"/>
      <c r="C19" s="14" t="s">
        <v>6</v>
      </c>
      <c r="D19" s="15" t="s">
        <v>25</v>
      </c>
      <c r="E19" s="14" t="s">
        <v>6</v>
      </c>
      <c r="F19" s="15" t="s">
        <v>25</v>
      </c>
      <c r="H19" s="96"/>
      <c r="I19" s="86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4">
        <v>198</v>
      </c>
      <c r="D20" s="4">
        <v>20502.291000000001</v>
      </c>
      <c r="E20" s="4">
        <v>2</v>
      </c>
      <c r="F20" s="4">
        <v>279.77</v>
      </c>
      <c r="H20" s="19">
        <v>1</v>
      </c>
      <c r="I20" s="12" t="s">
        <v>9</v>
      </c>
      <c r="J20" s="4">
        <v>204</v>
      </c>
      <c r="K20" s="4">
        <v>21843.85</v>
      </c>
      <c r="L20" s="4">
        <v>3</v>
      </c>
      <c r="M20" s="4">
        <v>283.18</v>
      </c>
    </row>
    <row r="21" spans="1:13" ht="18.75">
      <c r="A21" s="13">
        <v>2</v>
      </c>
      <c r="B21" s="16" t="s">
        <v>10</v>
      </c>
      <c r="C21" s="4">
        <v>274</v>
      </c>
      <c r="D21" s="4">
        <v>27058.14</v>
      </c>
      <c r="E21" s="4">
        <v>3</v>
      </c>
      <c r="F21" s="4">
        <v>346.74</v>
      </c>
      <c r="H21" s="19">
        <v>2</v>
      </c>
      <c r="I21" s="16" t="s">
        <v>10</v>
      </c>
      <c r="J21" s="4">
        <v>154</v>
      </c>
      <c r="K21" s="4">
        <v>16946.413</v>
      </c>
      <c r="L21" s="4">
        <v>7</v>
      </c>
      <c r="M21" s="4">
        <v>517.54999999999995</v>
      </c>
    </row>
    <row r="22" spans="1:13" ht="18.75">
      <c r="A22" s="13">
        <v>3</v>
      </c>
      <c r="B22" s="16" t="s">
        <v>11</v>
      </c>
      <c r="C22" s="4">
        <v>111</v>
      </c>
      <c r="D22" s="4">
        <v>11221.88</v>
      </c>
      <c r="E22" s="4">
        <v>6</v>
      </c>
      <c r="F22" s="4">
        <v>204.61</v>
      </c>
      <c r="H22" s="19">
        <v>3</v>
      </c>
      <c r="I22" s="16" t="s">
        <v>11</v>
      </c>
      <c r="J22" s="4">
        <v>105</v>
      </c>
      <c r="K22" s="4">
        <v>11215.19</v>
      </c>
      <c r="L22" s="4">
        <v>22</v>
      </c>
      <c r="M22" s="4">
        <v>1710.58</v>
      </c>
    </row>
    <row r="23" spans="1:13" ht="18.75">
      <c r="A23" s="13">
        <v>4</v>
      </c>
      <c r="B23" s="16" t="s">
        <v>13</v>
      </c>
      <c r="C23" s="4">
        <v>56</v>
      </c>
      <c r="D23" s="4">
        <v>6984.74</v>
      </c>
      <c r="E23" s="4">
        <v>2</v>
      </c>
      <c r="F23" s="4">
        <v>141.44999999999999</v>
      </c>
      <c r="H23" s="19">
        <v>4</v>
      </c>
      <c r="I23" s="16" t="s">
        <v>13</v>
      </c>
      <c r="J23" s="4">
        <v>68</v>
      </c>
      <c r="K23" s="4">
        <v>8525.9699999999993</v>
      </c>
      <c r="L23" s="4">
        <v>2</v>
      </c>
      <c r="M23" s="4">
        <v>315.94</v>
      </c>
    </row>
    <row r="24" spans="1:13" ht="18.75">
      <c r="A24" s="13">
        <v>5</v>
      </c>
      <c r="B24" s="16" t="s">
        <v>14</v>
      </c>
      <c r="C24" s="4">
        <v>54</v>
      </c>
      <c r="D24" s="4">
        <v>6694.75</v>
      </c>
      <c r="E24" s="4">
        <v>0</v>
      </c>
      <c r="F24" s="4">
        <v>0</v>
      </c>
      <c r="H24" s="19">
        <v>5</v>
      </c>
      <c r="I24" s="16" t="s">
        <v>14</v>
      </c>
      <c r="J24" s="4">
        <v>43</v>
      </c>
      <c r="K24" s="4">
        <v>5413.95</v>
      </c>
      <c r="L24" s="4">
        <v>2</v>
      </c>
      <c r="M24" s="4">
        <v>125.48</v>
      </c>
    </row>
    <row r="25" spans="1:13" ht="18.75">
      <c r="A25" s="13">
        <v>6</v>
      </c>
      <c r="B25" s="16" t="s">
        <v>15</v>
      </c>
      <c r="C25" s="4">
        <v>21</v>
      </c>
      <c r="D25" s="4">
        <v>3008.58</v>
      </c>
      <c r="E25" s="4">
        <v>0</v>
      </c>
      <c r="F25" s="4">
        <v>0</v>
      </c>
      <c r="H25" s="19">
        <v>6</v>
      </c>
      <c r="I25" s="16" t="s">
        <v>15</v>
      </c>
      <c r="J25" s="4">
        <v>22</v>
      </c>
      <c r="K25" s="4">
        <v>2332.9499999999998</v>
      </c>
      <c r="L25" s="4">
        <v>0</v>
      </c>
      <c r="M25" s="4">
        <v>0</v>
      </c>
    </row>
    <row r="26" spans="1:13" ht="18.75">
      <c r="A26" s="13">
        <v>7</v>
      </c>
      <c r="B26" s="16" t="s">
        <v>16</v>
      </c>
      <c r="C26" s="4">
        <v>42</v>
      </c>
      <c r="D26" s="4">
        <v>5036.2700000000004</v>
      </c>
      <c r="E26" s="4">
        <v>1</v>
      </c>
      <c r="F26" s="4">
        <v>332.6</v>
      </c>
      <c r="H26" s="19">
        <v>7</v>
      </c>
      <c r="I26" s="16" t="s">
        <v>16</v>
      </c>
      <c r="J26" s="4">
        <v>49</v>
      </c>
      <c r="K26" s="4">
        <v>5736.16</v>
      </c>
      <c r="L26" s="4">
        <v>2</v>
      </c>
      <c r="M26" s="4">
        <v>77.58</v>
      </c>
    </row>
    <row r="27" spans="1:13" ht="18.75">
      <c r="A27" s="13">
        <v>8</v>
      </c>
      <c r="B27" s="16" t="s">
        <v>17</v>
      </c>
      <c r="C27" s="4">
        <v>0</v>
      </c>
      <c r="D27" s="4">
        <v>0</v>
      </c>
      <c r="E27" s="4">
        <v>0</v>
      </c>
      <c r="F27" s="4">
        <v>0</v>
      </c>
      <c r="H27" s="19">
        <v>8</v>
      </c>
      <c r="I27" s="16" t="s">
        <v>17</v>
      </c>
      <c r="J27" s="4">
        <v>0</v>
      </c>
      <c r="K27" s="4">
        <v>0</v>
      </c>
      <c r="L27" s="4">
        <v>0</v>
      </c>
      <c r="M27" s="4">
        <v>0</v>
      </c>
    </row>
    <row r="28" spans="1:13" ht="18.75">
      <c r="A28" s="83" t="s">
        <v>18</v>
      </c>
      <c r="B28" s="84"/>
      <c r="C28" s="17">
        <f>SUM(C20:C27)</f>
        <v>756</v>
      </c>
      <c r="D28" s="17">
        <f t="shared" ref="D28:F28" si="2">SUM(D20:D27)</f>
        <v>80506.650999999998</v>
      </c>
      <c r="E28" s="17">
        <f t="shared" si="2"/>
        <v>14</v>
      </c>
      <c r="F28" s="13">
        <f t="shared" si="2"/>
        <v>1305.17</v>
      </c>
      <c r="H28" s="93" t="s">
        <v>18</v>
      </c>
      <c r="I28" s="94"/>
      <c r="J28" s="20">
        <f>SUM(J20:J27)</f>
        <v>645</v>
      </c>
      <c r="K28" s="20">
        <f t="shared" ref="K28:M28" si="3">SUM(K20:K27)</f>
        <v>72014.483000000007</v>
      </c>
      <c r="L28" s="20">
        <f t="shared" si="3"/>
        <v>38</v>
      </c>
      <c r="M28" s="21">
        <f t="shared" si="3"/>
        <v>3030.31</v>
      </c>
    </row>
    <row r="31" spans="1:13" ht="18.75" customHeight="1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5"/>
    </row>
    <row r="32" spans="1:13" ht="18.75" customHeight="1">
      <c r="A32" s="77" t="s">
        <v>80</v>
      </c>
      <c r="B32" s="78"/>
      <c r="C32" s="78"/>
      <c r="D32" s="78"/>
      <c r="E32" s="78"/>
      <c r="F32" s="79"/>
      <c r="H32" s="89" t="s">
        <v>81</v>
      </c>
      <c r="I32" s="90"/>
      <c r="J32" s="90"/>
      <c r="K32" s="90"/>
      <c r="L32" s="90"/>
      <c r="M32" s="91"/>
    </row>
    <row r="33" spans="1:13" ht="18.75">
      <c r="A33" s="85" t="s">
        <v>2</v>
      </c>
      <c r="B33" s="85" t="s">
        <v>3</v>
      </c>
      <c r="C33" s="80" t="s">
        <v>4</v>
      </c>
      <c r="D33" s="81"/>
      <c r="E33" s="82" t="s">
        <v>5</v>
      </c>
      <c r="F33" s="81"/>
      <c r="H33" s="95" t="s">
        <v>2</v>
      </c>
      <c r="I33" s="85" t="s">
        <v>3</v>
      </c>
      <c r="J33" s="80" t="s">
        <v>4</v>
      </c>
      <c r="K33" s="81"/>
      <c r="L33" s="82" t="s">
        <v>5</v>
      </c>
      <c r="M33" s="92"/>
    </row>
    <row r="34" spans="1:13" ht="18.75">
      <c r="A34" s="86"/>
      <c r="B34" s="86"/>
      <c r="C34" s="14" t="s">
        <v>6</v>
      </c>
      <c r="D34" s="15" t="s">
        <v>25</v>
      </c>
      <c r="E34" s="14" t="s">
        <v>6</v>
      </c>
      <c r="F34" s="15" t="s">
        <v>25</v>
      </c>
      <c r="H34" s="96"/>
      <c r="I34" s="86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4">
        <v>153</v>
      </c>
      <c r="D35" s="4">
        <v>16400.933000000001</v>
      </c>
      <c r="E35" s="4">
        <v>10</v>
      </c>
      <c r="F35" s="4">
        <v>1117.29</v>
      </c>
      <c r="H35" s="19">
        <v>1</v>
      </c>
      <c r="I35" s="12" t="s">
        <v>9</v>
      </c>
      <c r="J35" s="4"/>
      <c r="K35" s="4"/>
      <c r="L35" s="4"/>
      <c r="M35" s="4"/>
    </row>
    <row r="36" spans="1:13" ht="18.75">
      <c r="A36" s="13">
        <v>2</v>
      </c>
      <c r="B36" s="16" t="s">
        <v>10</v>
      </c>
      <c r="C36" s="4">
        <v>154</v>
      </c>
      <c r="D36" s="4">
        <v>16435.649000000001</v>
      </c>
      <c r="E36" s="4">
        <v>5</v>
      </c>
      <c r="F36" s="4">
        <v>406.92</v>
      </c>
      <c r="H36" s="19">
        <v>2</v>
      </c>
      <c r="I36" s="16" t="s">
        <v>10</v>
      </c>
      <c r="J36" s="4"/>
      <c r="K36" s="4"/>
      <c r="L36" s="4"/>
      <c r="M36" s="4"/>
    </row>
    <row r="37" spans="1:13" ht="18.75">
      <c r="A37" s="13">
        <v>3</v>
      </c>
      <c r="B37" s="16" t="s">
        <v>11</v>
      </c>
      <c r="C37" s="4">
        <v>82</v>
      </c>
      <c r="D37" s="4">
        <v>8894.23</v>
      </c>
      <c r="E37" s="4">
        <v>7</v>
      </c>
      <c r="F37" s="4">
        <v>816.86</v>
      </c>
      <c r="H37" s="19">
        <v>3</v>
      </c>
      <c r="I37" s="16" t="s">
        <v>11</v>
      </c>
      <c r="J37" s="4"/>
      <c r="K37" s="4"/>
      <c r="L37" s="4"/>
      <c r="M37" s="4"/>
    </row>
    <row r="38" spans="1:13" ht="18.75">
      <c r="A38" s="13">
        <v>4</v>
      </c>
      <c r="B38" s="16" t="s">
        <v>13</v>
      </c>
      <c r="C38" s="4">
        <v>66</v>
      </c>
      <c r="D38" s="4">
        <v>8283.24</v>
      </c>
      <c r="E38" s="4">
        <v>20</v>
      </c>
      <c r="F38" s="4">
        <v>3226.67</v>
      </c>
      <c r="H38" s="19">
        <v>4</v>
      </c>
      <c r="I38" s="16" t="s">
        <v>13</v>
      </c>
      <c r="J38" s="4"/>
      <c r="K38" s="4"/>
      <c r="L38" s="4"/>
      <c r="M38" s="4"/>
    </row>
    <row r="39" spans="1:13" ht="18.75">
      <c r="A39" s="13">
        <v>5</v>
      </c>
      <c r="B39" s="16" t="s">
        <v>14</v>
      </c>
      <c r="C39" s="4">
        <v>26</v>
      </c>
      <c r="D39" s="4">
        <v>2738.49</v>
      </c>
      <c r="E39" s="4">
        <v>0</v>
      </c>
      <c r="F39" s="4">
        <v>0</v>
      </c>
      <c r="H39" s="19">
        <v>5</v>
      </c>
      <c r="I39" s="16" t="s">
        <v>14</v>
      </c>
      <c r="J39" s="4"/>
      <c r="K39" s="4"/>
      <c r="L39" s="4"/>
      <c r="M39" s="4"/>
    </row>
    <row r="40" spans="1:13" ht="18.75">
      <c r="A40" s="13">
        <v>6</v>
      </c>
      <c r="B40" s="16" t="s">
        <v>15</v>
      </c>
      <c r="C40" s="4">
        <v>15</v>
      </c>
      <c r="D40" s="4">
        <v>1961.61</v>
      </c>
      <c r="E40" s="4">
        <v>21</v>
      </c>
      <c r="F40" s="4">
        <v>1237.46</v>
      </c>
      <c r="H40" s="19">
        <v>6</v>
      </c>
      <c r="I40" s="16" t="s">
        <v>15</v>
      </c>
      <c r="J40" s="4"/>
      <c r="K40" s="4"/>
      <c r="L40" s="4"/>
      <c r="M40" s="4"/>
    </row>
    <row r="41" spans="1:13" ht="18.75">
      <c r="A41" s="13">
        <v>7</v>
      </c>
      <c r="B41" s="16" t="s">
        <v>16</v>
      </c>
      <c r="C41" s="4">
        <v>28</v>
      </c>
      <c r="D41" s="4">
        <v>3203.32</v>
      </c>
      <c r="E41" s="4">
        <v>3</v>
      </c>
      <c r="F41" s="4">
        <v>664.19</v>
      </c>
      <c r="H41" s="19">
        <v>7</v>
      </c>
      <c r="I41" s="16" t="s">
        <v>16</v>
      </c>
      <c r="J41" s="4"/>
      <c r="K41" s="4"/>
      <c r="L41" s="4"/>
      <c r="M41" s="4"/>
    </row>
    <row r="42" spans="1:13" ht="18.75">
      <c r="A42" s="13">
        <v>8</v>
      </c>
      <c r="B42" s="16" t="s">
        <v>17</v>
      </c>
      <c r="C42" s="4">
        <v>0</v>
      </c>
      <c r="D42" s="4">
        <v>0</v>
      </c>
      <c r="E42" s="4">
        <v>0</v>
      </c>
      <c r="F42" s="4">
        <v>0</v>
      </c>
      <c r="H42" s="19">
        <v>8</v>
      </c>
      <c r="I42" s="16" t="s">
        <v>17</v>
      </c>
      <c r="J42" s="4"/>
      <c r="K42" s="4"/>
      <c r="L42" s="4"/>
      <c r="M42" s="4"/>
    </row>
    <row r="43" spans="1:13" ht="18.75">
      <c r="A43" s="83" t="s">
        <v>18</v>
      </c>
      <c r="B43" s="84"/>
      <c r="C43" s="17">
        <f>SUM(C35:C42)</f>
        <v>524</v>
      </c>
      <c r="D43" s="17">
        <f t="shared" ref="D43:F43" si="4">SUM(D35:D42)</f>
        <v>57917.472000000002</v>
      </c>
      <c r="E43" s="17">
        <f t="shared" si="4"/>
        <v>66</v>
      </c>
      <c r="F43" s="17">
        <f t="shared" si="4"/>
        <v>7469.3899999999994</v>
      </c>
      <c r="H43" s="93" t="s">
        <v>18</v>
      </c>
      <c r="I43" s="94"/>
      <c r="J43" s="20">
        <f>SUM(J35:J42)</f>
        <v>0</v>
      </c>
      <c r="K43" s="20">
        <f t="shared" ref="K43:M43" si="5">SUM(K35:K42)</f>
        <v>0</v>
      </c>
      <c r="L43" s="20">
        <f t="shared" si="5"/>
        <v>0</v>
      </c>
      <c r="M43" s="22">
        <f t="shared" si="5"/>
        <v>0</v>
      </c>
    </row>
    <row r="46" spans="1:13" ht="18.75" customHeight="1">
      <c r="A46" s="74" t="s">
        <v>0</v>
      </c>
      <c r="B46" s="75"/>
      <c r="C46" s="75"/>
      <c r="D46" s="75"/>
      <c r="E46" s="75"/>
      <c r="F46" s="76"/>
      <c r="H46" s="89" t="s">
        <v>0</v>
      </c>
      <c r="I46" s="90"/>
      <c r="J46" s="90"/>
      <c r="K46" s="90"/>
      <c r="L46" s="90"/>
      <c r="M46" s="91"/>
    </row>
    <row r="47" spans="1:13" ht="18.75" customHeight="1">
      <c r="A47" s="77" t="s">
        <v>82</v>
      </c>
      <c r="B47" s="78"/>
      <c r="C47" s="78"/>
      <c r="D47" s="78"/>
      <c r="E47" s="78"/>
      <c r="F47" s="79"/>
      <c r="H47" s="89" t="s">
        <v>83</v>
      </c>
      <c r="I47" s="90"/>
      <c r="J47" s="90"/>
      <c r="K47" s="90"/>
      <c r="L47" s="90"/>
      <c r="M47" s="91"/>
    </row>
    <row r="48" spans="1:13" ht="18.75">
      <c r="A48" s="85" t="s">
        <v>2</v>
      </c>
      <c r="B48" s="85" t="s">
        <v>3</v>
      </c>
      <c r="C48" s="80" t="s">
        <v>4</v>
      </c>
      <c r="D48" s="81"/>
      <c r="E48" s="82" t="s">
        <v>5</v>
      </c>
      <c r="F48" s="81"/>
      <c r="H48" s="95" t="s">
        <v>2</v>
      </c>
      <c r="I48" s="85" t="s">
        <v>3</v>
      </c>
      <c r="J48" s="80" t="s">
        <v>4</v>
      </c>
      <c r="K48" s="81"/>
      <c r="L48" s="82" t="s">
        <v>5</v>
      </c>
      <c r="M48" s="92"/>
    </row>
    <row r="49" spans="1:13" ht="18.75">
      <c r="A49" s="86"/>
      <c r="B49" s="86"/>
      <c r="C49" s="14" t="s">
        <v>6</v>
      </c>
      <c r="D49" s="15" t="s">
        <v>25</v>
      </c>
      <c r="E49" s="14" t="s">
        <v>6</v>
      </c>
      <c r="F49" s="15" t="s">
        <v>25</v>
      </c>
      <c r="H49" s="96"/>
      <c r="I49" s="86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4"/>
      <c r="D50" s="4"/>
      <c r="E50" s="4"/>
      <c r="F50" s="4"/>
      <c r="H50" s="19">
        <v>1</v>
      </c>
      <c r="I50" s="12" t="s">
        <v>9</v>
      </c>
      <c r="J50" s="4"/>
      <c r="K50" s="4"/>
      <c r="L50" s="4"/>
      <c r="M50" s="4"/>
    </row>
    <row r="51" spans="1:13" ht="18.75">
      <c r="A51" s="13">
        <v>2</v>
      </c>
      <c r="B51" s="16" t="s">
        <v>10</v>
      </c>
      <c r="C51" s="4"/>
      <c r="D51" s="4"/>
      <c r="E51" s="4"/>
      <c r="F51" s="4"/>
      <c r="H51" s="19">
        <v>2</v>
      </c>
      <c r="I51" s="16" t="s">
        <v>10</v>
      </c>
      <c r="J51" s="4"/>
      <c r="K51" s="4"/>
      <c r="L51" s="4"/>
      <c r="M51" s="4"/>
    </row>
    <row r="52" spans="1:13" ht="18.75">
      <c r="A52" s="13">
        <v>3</v>
      </c>
      <c r="B52" s="16" t="s">
        <v>11</v>
      </c>
      <c r="C52" s="4"/>
      <c r="D52" s="4"/>
      <c r="E52" s="4"/>
      <c r="F52" s="4"/>
      <c r="H52" s="19">
        <v>3</v>
      </c>
      <c r="I52" s="16" t="s">
        <v>11</v>
      </c>
      <c r="J52" s="4"/>
      <c r="K52" s="4"/>
      <c r="L52" s="4"/>
      <c r="M52" s="4"/>
    </row>
    <row r="53" spans="1:13" ht="18.75">
      <c r="A53" s="13">
        <v>4</v>
      </c>
      <c r="B53" s="16" t="s">
        <v>13</v>
      </c>
      <c r="C53" s="4"/>
      <c r="D53" s="4"/>
      <c r="E53" s="4"/>
      <c r="F53" s="4"/>
      <c r="H53" s="19">
        <v>4</v>
      </c>
      <c r="I53" s="16" t="s">
        <v>13</v>
      </c>
      <c r="J53" s="4"/>
      <c r="K53" s="4"/>
      <c r="L53" s="4"/>
      <c r="M53" s="4"/>
    </row>
    <row r="54" spans="1:13" ht="18.75">
      <c r="A54" s="13">
        <v>5</v>
      </c>
      <c r="B54" s="16" t="s">
        <v>14</v>
      </c>
      <c r="C54" s="4"/>
      <c r="D54" s="4"/>
      <c r="E54" s="4"/>
      <c r="F54" s="4"/>
      <c r="H54" s="19">
        <v>5</v>
      </c>
      <c r="I54" s="16" t="s">
        <v>14</v>
      </c>
      <c r="J54" s="4"/>
      <c r="K54" s="4"/>
      <c r="L54" s="4"/>
      <c r="M54" s="4"/>
    </row>
    <row r="55" spans="1:13" ht="18.75">
      <c r="A55" s="13">
        <v>6</v>
      </c>
      <c r="B55" s="16" t="s">
        <v>15</v>
      </c>
      <c r="C55" s="4"/>
      <c r="D55" s="4"/>
      <c r="E55" s="4"/>
      <c r="F55" s="4"/>
      <c r="H55" s="19">
        <v>6</v>
      </c>
      <c r="I55" s="16" t="s">
        <v>15</v>
      </c>
      <c r="J55" s="4"/>
      <c r="K55" s="4"/>
      <c r="L55" s="4"/>
      <c r="M55" s="4"/>
    </row>
    <row r="56" spans="1:13" ht="18.75">
      <c r="A56" s="13">
        <v>7</v>
      </c>
      <c r="B56" s="16" t="s">
        <v>16</v>
      </c>
      <c r="C56" s="4"/>
      <c r="D56" s="4"/>
      <c r="E56" s="4"/>
      <c r="F56" s="4"/>
      <c r="H56" s="19">
        <v>7</v>
      </c>
      <c r="I56" s="16" t="s">
        <v>16</v>
      </c>
      <c r="J56" s="4"/>
      <c r="K56" s="4"/>
      <c r="L56" s="4"/>
      <c r="M56" s="4"/>
    </row>
    <row r="57" spans="1:13" ht="18.75">
      <c r="A57" s="13">
        <v>8</v>
      </c>
      <c r="B57" s="16" t="s">
        <v>17</v>
      </c>
      <c r="C57" s="4"/>
      <c r="D57" s="4"/>
      <c r="E57" s="4"/>
      <c r="F57" s="4"/>
      <c r="H57" s="19">
        <v>8</v>
      </c>
      <c r="I57" s="16" t="s">
        <v>17</v>
      </c>
      <c r="J57" s="4"/>
      <c r="K57" s="4"/>
      <c r="L57" s="4"/>
      <c r="M57" s="4"/>
    </row>
    <row r="58" spans="1:13" ht="18.75">
      <c r="A58" s="83" t="s">
        <v>18</v>
      </c>
      <c r="B58" s="84"/>
      <c r="C58" s="17">
        <f>SUM(C50:C57)</f>
        <v>0</v>
      </c>
      <c r="D58" s="17">
        <f t="shared" ref="D58:F58" si="6">SUM(D50:D57)</f>
        <v>0</v>
      </c>
      <c r="E58" s="17">
        <f t="shared" si="6"/>
        <v>0</v>
      </c>
      <c r="F58" s="17">
        <f t="shared" si="6"/>
        <v>0</v>
      </c>
      <c r="H58" s="93" t="s">
        <v>18</v>
      </c>
      <c r="I58" s="94"/>
      <c r="J58" s="20">
        <f>SUM(J50:J57)</f>
        <v>0</v>
      </c>
      <c r="K58" s="20">
        <f t="shared" ref="K58:M58" si="7">SUM(K50:K57)</f>
        <v>0</v>
      </c>
      <c r="L58" s="20">
        <f t="shared" si="7"/>
        <v>0</v>
      </c>
      <c r="M58" s="22">
        <f t="shared" si="7"/>
        <v>0</v>
      </c>
    </row>
    <row r="61" spans="1:13" ht="18.75" customHeight="1">
      <c r="A61" s="74" t="s">
        <v>0</v>
      </c>
      <c r="B61" s="75"/>
      <c r="C61" s="75"/>
      <c r="D61" s="75"/>
      <c r="E61" s="75"/>
      <c r="F61" s="76"/>
      <c r="H61" s="89" t="s">
        <v>0</v>
      </c>
      <c r="I61" s="90"/>
      <c r="J61" s="90"/>
      <c r="K61" s="90"/>
      <c r="L61" s="90"/>
      <c r="M61" s="91"/>
    </row>
    <row r="62" spans="1:13" ht="18.75" customHeight="1">
      <c r="A62" s="77" t="s">
        <v>84</v>
      </c>
      <c r="B62" s="78"/>
      <c r="C62" s="78"/>
      <c r="D62" s="78"/>
      <c r="E62" s="78"/>
      <c r="F62" s="79"/>
      <c r="H62" s="89" t="s">
        <v>85</v>
      </c>
      <c r="I62" s="90"/>
      <c r="J62" s="90"/>
      <c r="K62" s="90"/>
      <c r="L62" s="90"/>
      <c r="M62" s="91"/>
    </row>
    <row r="63" spans="1:13" ht="18.75">
      <c r="A63" s="85" t="s">
        <v>2</v>
      </c>
      <c r="B63" s="85" t="s">
        <v>3</v>
      </c>
      <c r="C63" s="80" t="s">
        <v>4</v>
      </c>
      <c r="D63" s="81"/>
      <c r="E63" s="82" t="s">
        <v>5</v>
      </c>
      <c r="F63" s="81"/>
      <c r="H63" s="95" t="s">
        <v>2</v>
      </c>
      <c r="I63" s="85" t="s">
        <v>3</v>
      </c>
      <c r="J63" s="80" t="s">
        <v>4</v>
      </c>
      <c r="K63" s="81"/>
      <c r="L63" s="82" t="s">
        <v>5</v>
      </c>
      <c r="M63" s="92"/>
    </row>
    <row r="64" spans="1:13" ht="18.75">
      <c r="A64" s="86"/>
      <c r="B64" s="86"/>
      <c r="C64" s="14" t="s">
        <v>6</v>
      </c>
      <c r="D64" s="15" t="s">
        <v>25</v>
      </c>
      <c r="E64" s="14" t="s">
        <v>6</v>
      </c>
      <c r="F64" s="15" t="s">
        <v>25</v>
      </c>
      <c r="H64" s="96"/>
      <c r="I64" s="86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4"/>
      <c r="D65" s="4"/>
      <c r="E65" s="4"/>
      <c r="F65" s="4"/>
      <c r="H65" s="19">
        <v>1</v>
      </c>
      <c r="I65" s="12" t="s">
        <v>9</v>
      </c>
      <c r="J65" s="4"/>
      <c r="K65" s="4"/>
      <c r="L65" s="4"/>
      <c r="M65" s="4"/>
    </row>
    <row r="66" spans="1:13" ht="18.75">
      <c r="A66" s="13">
        <v>2</v>
      </c>
      <c r="B66" s="16" t="s">
        <v>10</v>
      </c>
      <c r="C66" s="4"/>
      <c r="D66" s="4"/>
      <c r="E66" s="4"/>
      <c r="F66" s="4"/>
      <c r="H66" s="19">
        <v>2</v>
      </c>
      <c r="I66" s="16" t="s">
        <v>10</v>
      </c>
      <c r="J66" s="4"/>
      <c r="K66" s="4"/>
      <c r="L66" s="4"/>
      <c r="M66" s="4"/>
    </row>
    <row r="67" spans="1:13" ht="18.75">
      <c r="A67" s="13">
        <v>3</v>
      </c>
      <c r="B67" s="16" t="s">
        <v>11</v>
      </c>
      <c r="C67" s="4"/>
      <c r="D67" s="4"/>
      <c r="E67" s="4"/>
      <c r="F67" s="4"/>
      <c r="H67" s="19">
        <v>3</v>
      </c>
      <c r="I67" s="16" t="s">
        <v>11</v>
      </c>
      <c r="J67" s="4"/>
      <c r="K67" s="4"/>
      <c r="L67" s="4"/>
      <c r="M67" s="4"/>
    </row>
    <row r="68" spans="1:13" ht="18.75">
      <c r="A68" s="13">
        <v>4</v>
      </c>
      <c r="B68" s="16" t="s">
        <v>13</v>
      </c>
      <c r="C68" s="4"/>
      <c r="D68" s="4"/>
      <c r="E68" s="4"/>
      <c r="F68" s="4"/>
      <c r="H68" s="19">
        <v>4</v>
      </c>
      <c r="I68" s="16" t="s">
        <v>13</v>
      </c>
      <c r="J68" s="4"/>
      <c r="K68" s="4"/>
      <c r="L68" s="4"/>
      <c r="M68" s="4"/>
    </row>
    <row r="69" spans="1:13" ht="18.75">
      <c r="A69" s="13">
        <v>5</v>
      </c>
      <c r="B69" s="16" t="s">
        <v>14</v>
      </c>
      <c r="C69" s="4"/>
      <c r="D69" s="4"/>
      <c r="E69" s="4"/>
      <c r="F69" s="4"/>
      <c r="H69" s="19">
        <v>5</v>
      </c>
      <c r="I69" s="16" t="s">
        <v>14</v>
      </c>
      <c r="J69" s="4"/>
      <c r="K69" s="4"/>
      <c r="L69" s="4"/>
      <c r="M69" s="4"/>
    </row>
    <row r="70" spans="1:13" ht="18.75">
      <c r="A70" s="13">
        <v>6</v>
      </c>
      <c r="B70" s="16" t="s">
        <v>15</v>
      </c>
      <c r="C70" s="4"/>
      <c r="D70" s="4"/>
      <c r="E70" s="4"/>
      <c r="F70" s="4"/>
      <c r="H70" s="19">
        <v>6</v>
      </c>
      <c r="I70" s="16" t="s">
        <v>15</v>
      </c>
      <c r="J70" s="4"/>
      <c r="K70" s="4"/>
      <c r="L70" s="4"/>
      <c r="M70" s="4"/>
    </row>
    <row r="71" spans="1:13" ht="18.75">
      <c r="A71" s="13">
        <v>7</v>
      </c>
      <c r="B71" s="16" t="s">
        <v>16</v>
      </c>
      <c r="C71" s="4"/>
      <c r="D71" s="4"/>
      <c r="E71" s="4"/>
      <c r="F71" s="4"/>
      <c r="H71" s="19">
        <v>7</v>
      </c>
      <c r="I71" s="16" t="s">
        <v>16</v>
      </c>
      <c r="J71" s="4"/>
      <c r="K71" s="4"/>
      <c r="L71" s="4"/>
      <c r="M71" s="4"/>
    </row>
    <row r="72" spans="1:13" ht="18.75">
      <c r="A72" s="13">
        <v>8</v>
      </c>
      <c r="B72" s="16" t="s">
        <v>17</v>
      </c>
      <c r="C72" s="4"/>
      <c r="D72" s="4"/>
      <c r="E72" s="4"/>
      <c r="F72" s="4"/>
      <c r="H72" s="19">
        <v>8</v>
      </c>
      <c r="I72" s="16" t="s">
        <v>17</v>
      </c>
      <c r="J72" s="4"/>
      <c r="K72" s="4"/>
      <c r="L72" s="4"/>
      <c r="M72" s="4"/>
    </row>
    <row r="73" spans="1:13" ht="18.75">
      <c r="A73" s="83" t="s">
        <v>18</v>
      </c>
      <c r="B73" s="84"/>
      <c r="C73" s="17">
        <f>SUM(C65:C72)</f>
        <v>0</v>
      </c>
      <c r="D73" s="17">
        <f t="shared" ref="D73:F73" si="8">SUM(D65:D72)</f>
        <v>0</v>
      </c>
      <c r="E73" s="17">
        <f t="shared" si="8"/>
        <v>0</v>
      </c>
      <c r="F73" s="17">
        <f t="shared" si="8"/>
        <v>0</v>
      </c>
      <c r="H73" s="93" t="s">
        <v>18</v>
      </c>
      <c r="I73" s="94"/>
      <c r="J73" s="20">
        <f>SUM(J65:J72)</f>
        <v>0</v>
      </c>
      <c r="K73" s="20">
        <f t="shared" ref="K73:M73" si="9">SUM(K65:K72)</f>
        <v>0</v>
      </c>
      <c r="L73" s="20">
        <f t="shared" si="9"/>
        <v>0</v>
      </c>
      <c r="M73" s="22">
        <f t="shared" si="9"/>
        <v>0</v>
      </c>
    </row>
    <row r="76" spans="1:13" ht="18.75" customHeight="1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 customHeight="1">
      <c r="A77" s="77" t="s">
        <v>86</v>
      </c>
      <c r="B77" s="78"/>
      <c r="C77" s="78"/>
      <c r="D77" s="78"/>
      <c r="E77" s="78"/>
      <c r="F77" s="79"/>
      <c r="H77" s="77" t="s">
        <v>87</v>
      </c>
      <c r="I77" s="78"/>
      <c r="J77" s="78"/>
      <c r="K77" s="78"/>
      <c r="L77" s="78"/>
      <c r="M77" s="79"/>
    </row>
    <row r="78" spans="1:13" ht="18.75">
      <c r="A78" s="85" t="s">
        <v>2</v>
      </c>
      <c r="B78" s="85" t="s">
        <v>3</v>
      </c>
      <c r="C78" s="80" t="s">
        <v>4</v>
      </c>
      <c r="D78" s="81"/>
      <c r="E78" s="82" t="s">
        <v>5</v>
      </c>
      <c r="F78" s="81"/>
      <c r="H78" s="95" t="s">
        <v>2</v>
      </c>
      <c r="I78" s="85" t="s">
        <v>3</v>
      </c>
      <c r="J78" s="80" t="s">
        <v>4</v>
      </c>
      <c r="K78" s="81"/>
      <c r="L78" s="82" t="s">
        <v>5</v>
      </c>
      <c r="M78" s="92"/>
    </row>
    <row r="79" spans="1:13" ht="18.75">
      <c r="A79" s="86"/>
      <c r="B79" s="86"/>
      <c r="C79" s="14" t="s">
        <v>6</v>
      </c>
      <c r="D79" s="15" t="s">
        <v>25</v>
      </c>
      <c r="E79" s="14" t="s">
        <v>6</v>
      </c>
      <c r="F79" s="15" t="s">
        <v>25</v>
      </c>
      <c r="H79" s="97"/>
      <c r="I79" s="98"/>
      <c r="J79" s="23" t="s">
        <v>6</v>
      </c>
      <c r="K79" s="4" t="s">
        <v>25</v>
      </c>
      <c r="L79" s="23" t="s">
        <v>6</v>
      </c>
      <c r="M79" s="4" t="s">
        <v>25</v>
      </c>
    </row>
    <row r="80" spans="1:13" ht="18.75">
      <c r="A80" s="13">
        <v>1</v>
      </c>
      <c r="B80" s="12" t="s">
        <v>9</v>
      </c>
      <c r="C80" s="4"/>
      <c r="D80" s="4"/>
      <c r="E80" s="4"/>
      <c r="F80" s="4"/>
      <c r="H80" s="13">
        <v>1</v>
      </c>
      <c r="I80" s="12" t="s">
        <v>9</v>
      </c>
      <c r="J80" s="4"/>
      <c r="K80" s="4"/>
      <c r="L80" s="4"/>
      <c r="M80" s="4"/>
    </row>
    <row r="81" spans="1:13" ht="18.75">
      <c r="A81" s="13">
        <v>2</v>
      </c>
      <c r="B81" s="16" t="s">
        <v>10</v>
      </c>
      <c r="C81" s="4"/>
      <c r="D81" s="4"/>
      <c r="E81" s="4"/>
      <c r="F81" s="4"/>
      <c r="H81" s="13">
        <v>2</v>
      </c>
      <c r="I81" s="16" t="s">
        <v>10</v>
      </c>
      <c r="J81" s="4"/>
      <c r="K81" s="4"/>
      <c r="L81" s="4"/>
      <c r="M81" s="4"/>
    </row>
    <row r="82" spans="1:13" ht="18.75">
      <c r="A82" s="13">
        <v>3</v>
      </c>
      <c r="B82" s="16" t="s">
        <v>11</v>
      </c>
      <c r="C82" s="4"/>
      <c r="D82" s="4"/>
      <c r="E82" s="4"/>
      <c r="F82" s="4"/>
      <c r="H82" s="13">
        <v>3</v>
      </c>
      <c r="I82" s="16" t="s">
        <v>11</v>
      </c>
      <c r="J82" s="4"/>
      <c r="K82" s="4"/>
      <c r="L82" s="4"/>
      <c r="M82" s="4"/>
    </row>
    <row r="83" spans="1:13" ht="18.75">
      <c r="A83" s="13">
        <v>4</v>
      </c>
      <c r="B83" s="16" t="s">
        <v>13</v>
      </c>
      <c r="C83" s="4"/>
      <c r="D83" s="4"/>
      <c r="E83" s="4"/>
      <c r="F83" s="4"/>
      <c r="H83" s="13">
        <v>4</v>
      </c>
      <c r="I83" s="16" t="s">
        <v>13</v>
      </c>
      <c r="J83" s="4"/>
      <c r="K83" s="4"/>
      <c r="L83" s="4"/>
      <c r="M83" s="4"/>
    </row>
    <row r="84" spans="1:13" ht="18.75">
      <c r="A84" s="13">
        <v>5</v>
      </c>
      <c r="B84" s="16" t="s">
        <v>14</v>
      </c>
      <c r="C84" s="4"/>
      <c r="D84" s="4"/>
      <c r="E84" s="4"/>
      <c r="F84" s="4"/>
      <c r="H84" s="13">
        <v>5</v>
      </c>
      <c r="I84" s="16" t="s">
        <v>14</v>
      </c>
      <c r="J84" s="4"/>
      <c r="K84" s="4"/>
      <c r="L84" s="4"/>
      <c r="M84" s="4"/>
    </row>
    <row r="85" spans="1:13" ht="18.75">
      <c r="A85" s="13">
        <v>6</v>
      </c>
      <c r="B85" s="16" t="s">
        <v>15</v>
      </c>
      <c r="C85" s="4"/>
      <c r="D85" s="4"/>
      <c r="E85" s="4"/>
      <c r="F85" s="4"/>
      <c r="H85" s="13">
        <v>6</v>
      </c>
      <c r="I85" s="16" t="s">
        <v>15</v>
      </c>
      <c r="J85" s="4"/>
      <c r="K85" s="4"/>
      <c r="L85" s="4"/>
      <c r="M85" s="4"/>
    </row>
    <row r="86" spans="1:13" ht="18.75">
      <c r="A86" s="13">
        <v>7</v>
      </c>
      <c r="B86" s="16" t="s">
        <v>16</v>
      </c>
      <c r="C86" s="4"/>
      <c r="D86" s="4"/>
      <c r="E86" s="4"/>
      <c r="F86" s="4"/>
      <c r="H86" s="13">
        <v>7</v>
      </c>
      <c r="I86" s="16" t="s">
        <v>16</v>
      </c>
      <c r="J86" s="4"/>
      <c r="K86" s="4"/>
      <c r="L86" s="4"/>
      <c r="M86" s="4"/>
    </row>
    <row r="87" spans="1:13" ht="18.75">
      <c r="A87" s="13">
        <v>8</v>
      </c>
      <c r="B87" s="16" t="s">
        <v>17</v>
      </c>
      <c r="C87" s="4"/>
      <c r="D87" s="4"/>
      <c r="E87" s="4"/>
      <c r="F87" s="4"/>
      <c r="H87" s="13">
        <v>8</v>
      </c>
      <c r="I87" s="16" t="s">
        <v>17</v>
      </c>
      <c r="J87" s="4"/>
      <c r="K87" s="4"/>
      <c r="L87" s="4"/>
      <c r="M87" s="4"/>
    </row>
    <row r="88" spans="1:13" ht="18.75">
      <c r="A88" s="83" t="s">
        <v>18</v>
      </c>
      <c r="B88" s="84"/>
      <c r="C88" s="17">
        <f>SUM(C80:C87)</f>
        <v>0</v>
      </c>
      <c r="D88" s="17">
        <f t="shared" ref="D88:F88" si="10">SUM(D80:D87)</f>
        <v>0</v>
      </c>
      <c r="E88" s="17">
        <f t="shared" si="10"/>
        <v>0</v>
      </c>
      <c r="F88" s="17">
        <f t="shared" si="10"/>
        <v>0</v>
      </c>
      <c r="H88" s="83" t="s">
        <v>18</v>
      </c>
      <c r="I88" s="84"/>
      <c r="J88" s="17">
        <f>SUM(J80:J87)</f>
        <v>0</v>
      </c>
      <c r="K88" s="17">
        <f t="shared" ref="K88:M88" si="11">SUM(K80:K87)</f>
        <v>0</v>
      </c>
      <c r="L88" s="17">
        <f t="shared" si="11"/>
        <v>0</v>
      </c>
      <c r="M88" s="17">
        <f t="shared" si="11"/>
        <v>0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4"/>
  <sheetViews>
    <sheetView workbookViewId="0">
      <selection sqref="A1:K1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88</v>
      </c>
      <c r="B1" s="88"/>
      <c r="C1" s="88"/>
      <c r="D1" s="88"/>
      <c r="E1" s="88"/>
      <c r="F1" s="99"/>
      <c r="G1" s="88"/>
      <c r="H1" s="88"/>
      <c r="I1" s="88"/>
      <c r="J1" s="88"/>
      <c r="K1" s="88"/>
    </row>
    <row r="2" spans="1:11">
      <c r="A2" s="100" t="s">
        <v>9</v>
      </c>
      <c r="B2" s="101"/>
      <c r="C2" s="101"/>
      <c r="D2" s="101"/>
      <c r="E2" s="102"/>
      <c r="G2" s="100" t="s">
        <v>76</v>
      </c>
      <c r="H2" s="101"/>
      <c r="I2" s="101"/>
      <c r="J2" s="101"/>
      <c r="K2" s="102"/>
    </row>
    <row r="3" spans="1:11">
      <c r="A3" s="72" t="s">
        <v>34</v>
      </c>
      <c r="B3" s="73" t="s">
        <v>4</v>
      </c>
      <c r="C3" s="73"/>
      <c r="D3" s="72" t="s">
        <v>5</v>
      </c>
      <c r="E3" s="72"/>
      <c r="G3" s="72" t="s">
        <v>34</v>
      </c>
      <c r="H3" s="73" t="s">
        <v>4</v>
      </c>
      <c r="I3" s="73"/>
      <c r="J3" s="72" t="s">
        <v>5</v>
      </c>
      <c r="K3" s="72"/>
    </row>
    <row r="4" spans="1:11">
      <c r="A4" s="72"/>
      <c r="B4" s="2" t="s">
        <v>6</v>
      </c>
      <c r="C4" s="2" t="s">
        <v>25</v>
      </c>
      <c r="D4" s="2" t="s">
        <v>6</v>
      </c>
      <c r="E4" s="2" t="s">
        <v>25</v>
      </c>
      <c r="G4" s="72"/>
      <c r="H4" s="2" t="s">
        <v>6</v>
      </c>
      <c r="I4" s="2" t="s">
        <v>25</v>
      </c>
      <c r="J4" s="2" t="s">
        <v>6</v>
      </c>
      <c r="K4" s="2" t="s">
        <v>25</v>
      </c>
    </row>
    <row r="5" spans="1:11">
      <c r="A5" s="3">
        <v>45658</v>
      </c>
      <c r="B5" s="4">
        <v>116</v>
      </c>
      <c r="C5" s="4">
        <v>13135.912</v>
      </c>
      <c r="D5" s="4">
        <v>1</v>
      </c>
      <c r="E5" s="4">
        <v>67.39</v>
      </c>
      <c r="G5" s="3">
        <v>45658</v>
      </c>
      <c r="H5" s="4">
        <v>114</v>
      </c>
      <c r="I5" s="4">
        <v>12979.581</v>
      </c>
      <c r="J5" s="4">
        <v>5</v>
      </c>
      <c r="K5" s="4">
        <v>198.41</v>
      </c>
    </row>
    <row r="6" spans="1:11">
      <c r="A6" s="3">
        <v>45689</v>
      </c>
      <c r="B6" s="4">
        <v>87</v>
      </c>
      <c r="C6" s="4">
        <v>9837.2199999999993</v>
      </c>
      <c r="D6" s="4">
        <v>4</v>
      </c>
      <c r="E6" s="4">
        <v>128.82</v>
      </c>
      <c r="G6" s="3">
        <v>45689</v>
      </c>
      <c r="H6" s="4">
        <v>94</v>
      </c>
      <c r="I6" s="4">
        <v>10218.124</v>
      </c>
      <c r="J6" s="4">
        <v>1</v>
      </c>
      <c r="K6" s="4">
        <v>102.11</v>
      </c>
    </row>
    <row r="7" spans="1:11">
      <c r="A7" s="3">
        <v>45717</v>
      </c>
      <c r="B7" s="4">
        <v>198</v>
      </c>
      <c r="C7" s="4">
        <v>20502.291000000001</v>
      </c>
      <c r="D7" s="4">
        <v>2</v>
      </c>
      <c r="E7" s="4">
        <v>279.77</v>
      </c>
      <c r="G7" s="3">
        <v>45717</v>
      </c>
      <c r="H7" s="4">
        <v>274</v>
      </c>
      <c r="I7" s="4">
        <v>27058.14</v>
      </c>
      <c r="J7" s="4">
        <v>3</v>
      </c>
      <c r="K7" s="4">
        <v>346.74</v>
      </c>
    </row>
    <row r="8" spans="1:11">
      <c r="A8" s="3">
        <v>45748</v>
      </c>
      <c r="B8" s="4">
        <v>204</v>
      </c>
      <c r="C8" s="4">
        <v>21843.85</v>
      </c>
      <c r="D8" s="4">
        <v>3</v>
      </c>
      <c r="E8" s="4">
        <v>283.18</v>
      </c>
      <c r="G8" s="3">
        <v>45748</v>
      </c>
      <c r="H8" s="4">
        <v>154</v>
      </c>
      <c r="I8" s="4">
        <v>16946.413</v>
      </c>
      <c r="J8" s="4">
        <v>7</v>
      </c>
      <c r="K8" s="4">
        <v>517.54999999999995</v>
      </c>
    </row>
    <row r="9" spans="1:11">
      <c r="A9" s="3">
        <v>45778</v>
      </c>
      <c r="B9" s="4">
        <v>153</v>
      </c>
      <c r="C9" s="4">
        <v>16400.933000000001</v>
      </c>
      <c r="D9" s="4">
        <v>10</v>
      </c>
      <c r="E9" s="4">
        <v>1117.29</v>
      </c>
      <c r="G9" s="3">
        <v>45778</v>
      </c>
      <c r="H9" s="4">
        <v>154</v>
      </c>
      <c r="I9" s="4">
        <v>16435.649000000001</v>
      </c>
      <c r="J9" s="4">
        <v>5</v>
      </c>
      <c r="K9" s="4">
        <v>406.92</v>
      </c>
    </row>
    <row r="10" spans="1:11">
      <c r="A10" s="3">
        <v>45809</v>
      </c>
      <c r="B10" s="4"/>
      <c r="C10" s="4"/>
      <c r="D10" s="4"/>
      <c r="E10" s="4"/>
      <c r="G10" s="3">
        <v>45809</v>
      </c>
      <c r="H10" s="4"/>
      <c r="I10" s="4"/>
      <c r="J10" s="4"/>
      <c r="K10" s="4"/>
    </row>
    <row r="11" spans="1:11">
      <c r="A11" s="3">
        <v>45839</v>
      </c>
      <c r="B11" s="4"/>
      <c r="C11" s="4"/>
      <c r="D11" s="4"/>
      <c r="E11" s="4"/>
      <c r="G11" s="3">
        <v>45839</v>
      </c>
      <c r="H11" s="4"/>
      <c r="I11" s="4"/>
      <c r="J11" s="4"/>
      <c r="K11" s="4"/>
    </row>
    <row r="12" spans="1:11">
      <c r="A12" s="3">
        <v>45870</v>
      </c>
      <c r="B12" s="4"/>
      <c r="C12" s="4"/>
      <c r="D12" s="4"/>
      <c r="E12" s="4"/>
      <c r="G12" s="3">
        <v>45870</v>
      </c>
      <c r="H12" s="4"/>
      <c r="I12" s="4"/>
      <c r="J12" s="4"/>
      <c r="K12" s="4"/>
    </row>
    <row r="13" spans="1:11">
      <c r="A13" s="3">
        <v>45901</v>
      </c>
      <c r="B13" s="4"/>
      <c r="C13" s="4"/>
      <c r="D13" s="4"/>
      <c r="E13" s="4"/>
      <c r="G13" s="3">
        <v>45901</v>
      </c>
      <c r="H13" s="4"/>
      <c r="I13" s="4"/>
      <c r="J13" s="4"/>
      <c r="K13" s="4"/>
    </row>
    <row r="14" spans="1:11">
      <c r="A14" s="3">
        <v>45931</v>
      </c>
      <c r="B14" s="4"/>
      <c r="C14" s="4"/>
      <c r="D14" s="4"/>
      <c r="E14" s="4"/>
      <c r="G14" s="3">
        <v>45931</v>
      </c>
      <c r="H14" s="4"/>
      <c r="I14" s="4"/>
      <c r="J14" s="4"/>
      <c r="K14" s="4"/>
    </row>
    <row r="15" spans="1:11">
      <c r="A15" s="3">
        <v>45962</v>
      </c>
      <c r="B15" s="4"/>
      <c r="C15" s="4"/>
      <c r="D15" s="4"/>
      <c r="E15" s="4"/>
      <c r="G15" s="3">
        <v>45962</v>
      </c>
      <c r="H15" s="4"/>
      <c r="I15" s="4"/>
      <c r="J15" s="4"/>
      <c r="K15" s="4"/>
    </row>
    <row r="16" spans="1:11">
      <c r="A16" s="3">
        <v>45992</v>
      </c>
      <c r="B16" s="4"/>
      <c r="C16" s="4"/>
      <c r="D16" s="4"/>
      <c r="E16" s="4"/>
      <c r="G16" s="3">
        <v>45992</v>
      </c>
      <c r="H16" s="4"/>
      <c r="I16" s="4"/>
      <c r="J16" s="4"/>
      <c r="K16" s="4"/>
    </row>
    <row r="17" spans="1:11">
      <c r="A17" s="3" t="s">
        <v>36</v>
      </c>
      <c r="B17" s="2">
        <f>SUM(B5:B16)</f>
        <v>758</v>
      </c>
      <c r="C17" s="2">
        <f>SUM(C5:C16)</f>
        <v>81720.205999999991</v>
      </c>
      <c r="D17" s="2">
        <f>SUM(D5:D16)</f>
        <v>20</v>
      </c>
      <c r="E17" s="2">
        <f>SUM(E5:E16)</f>
        <v>1876.4499999999998</v>
      </c>
      <c r="G17" s="3" t="s">
        <v>36</v>
      </c>
      <c r="H17" s="2">
        <f>SUM(H5:H16)</f>
        <v>790</v>
      </c>
      <c r="I17" s="2">
        <f>SUM(I5:I16)</f>
        <v>83637.907000000007</v>
      </c>
      <c r="J17" s="2">
        <f>SUM(J5:J16)</f>
        <v>21</v>
      </c>
      <c r="K17" s="2">
        <f>SUM(K5:K16)</f>
        <v>1571.73</v>
      </c>
    </row>
    <row r="18" spans="1:11">
      <c r="A18" s="5"/>
      <c r="K18" s="6"/>
    </row>
    <row r="19" spans="1:11">
      <c r="K19" s="7"/>
    </row>
    <row r="20" spans="1:11">
      <c r="A20" s="100" t="s">
        <v>11</v>
      </c>
      <c r="B20" s="101"/>
      <c r="C20" s="101"/>
      <c r="D20" s="101"/>
      <c r="E20" s="102"/>
      <c r="G20" s="100" t="s">
        <v>13</v>
      </c>
      <c r="H20" s="101"/>
      <c r="I20" s="101"/>
      <c r="J20" s="101"/>
      <c r="K20" s="102"/>
    </row>
    <row r="21" spans="1:11">
      <c r="A21" s="104" t="s">
        <v>34</v>
      </c>
      <c r="B21" s="103" t="s">
        <v>4</v>
      </c>
      <c r="C21" s="103"/>
      <c r="D21" s="104" t="s">
        <v>5</v>
      </c>
      <c r="E21" s="104"/>
      <c r="G21" s="72" t="s">
        <v>34</v>
      </c>
      <c r="H21" s="73" t="s">
        <v>4</v>
      </c>
      <c r="I21" s="73"/>
      <c r="J21" s="72" t="s">
        <v>5</v>
      </c>
      <c r="K21" s="72"/>
    </row>
    <row r="22" spans="1:11">
      <c r="A22" s="72"/>
      <c r="B22" s="2" t="s">
        <v>6</v>
      </c>
      <c r="C22" s="2" t="s">
        <v>25</v>
      </c>
      <c r="D22" s="2" t="s">
        <v>6</v>
      </c>
      <c r="E22" s="2" t="s">
        <v>25</v>
      </c>
      <c r="G22" s="72"/>
      <c r="H22" s="2" t="s">
        <v>6</v>
      </c>
      <c r="I22" s="2" t="s">
        <v>25</v>
      </c>
      <c r="J22" s="2" t="s">
        <v>6</v>
      </c>
      <c r="K22" s="2" t="s">
        <v>25</v>
      </c>
    </row>
    <row r="23" spans="1:11">
      <c r="A23" s="3">
        <v>45658</v>
      </c>
      <c r="B23" s="4">
        <v>91</v>
      </c>
      <c r="C23" s="4">
        <v>9792.6</v>
      </c>
      <c r="D23" s="4">
        <v>5</v>
      </c>
      <c r="E23" s="4">
        <v>342.49</v>
      </c>
      <c r="G23" s="3">
        <v>45658</v>
      </c>
      <c r="H23" s="4">
        <v>47</v>
      </c>
      <c r="I23" s="4">
        <v>5668.93</v>
      </c>
      <c r="J23" s="4">
        <v>1</v>
      </c>
      <c r="K23" s="4">
        <v>4577.82</v>
      </c>
    </row>
    <row r="24" spans="1:11">
      <c r="A24" s="3">
        <v>45689</v>
      </c>
      <c r="B24" s="4">
        <v>59</v>
      </c>
      <c r="C24" s="4">
        <v>6105.5</v>
      </c>
      <c r="D24" s="4">
        <v>3</v>
      </c>
      <c r="E24" s="4">
        <v>62.4</v>
      </c>
      <c r="G24" s="3">
        <v>45689</v>
      </c>
      <c r="H24" s="4">
        <v>52</v>
      </c>
      <c r="I24" s="4">
        <v>7017.17</v>
      </c>
      <c r="J24" s="4">
        <v>2</v>
      </c>
      <c r="K24" s="4">
        <v>250.4</v>
      </c>
    </row>
    <row r="25" spans="1:11">
      <c r="A25" s="3">
        <v>45717</v>
      </c>
      <c r="B25" s="4">
        <v>111</v>
      </c>
      <c r="C25" s="4">
        <v>11221.88</v>
      </c>
      <c r="D25" s="4">
        <v>6</v>
      </c>
      <c r="E25" s="4">
        <v>204.61</v>
      </c>
      <c r="G25" s="3">
        <v>45717</v>
      </c>
      <c r="H25" s="4">
        <v>56</v>
      </c>
      <c r="I25" s="4">
        <v>6984.74</v>
      </c>
      <c r="J25" s="4">
        <v>2</v>
      </c>
      <c r="K25" s="4">
        <v>141.44999999999999</v>
      </c>
    </row>
    <row r="26" spans="1:11">
      <c r="A26" s="3">
        <v>45748</v>
      </c>
      <c r="B26" s="4">
        <v>105</v>
      </c>
      <c r="C26" s="4">
        <v>11215.19</v>
      </c>
      <c r="D26" s="4">
        <v>22</v>
      </c>
      <c r="E26" s="4">
        <v>1710.58</v>
      </c>
      <c r="G26" s="3">
        <v>45748</v>
      </c>
      <c r="H26" s="4">
        <v>68</v>
      </c>
      <c r="I26" s="4">
        <v>8525.9699999999993</v>
      </c>
      <c r="J26" s="4">
        <v>2</v>
      </c>
      <c r="K26" s="4">
        <v>315.94</v>
      </c>
    </row>
    <row r="27" spans="1:11">
      <c r="A27" s="3">
        <v>45778</v>
      </c>
      <c r="B27" s="4">
        <v>82</v>
      </c>
      <c r="C27" s="4">
        <v>8894.23</v>
      </c>
      <c r="D27" s="4">
        <v>7</v>
      </c>
      <c r="E27" s="4">
        <v>816.86</v>
      </c>
      <c r="G27" s="3">
        <v>45778</v>
      </c>
      <c r="H27" s="4">
        <v>66</v>
      </c>
      <c r="I27" s="4">
        <v>8283.24</v>
      </c>
      <c r="J27" s="4">
        <v>20</v>
      </c>
      <c r="K27" s="4">
        <v>3226.67</v>
      </c>
    </row>
    <row r="28" spans="1:11">
      <c r="A28" s="3">
        <v>45809</v>
      </c>
      <c r="B28" s="4"/>
      <c r="C28" s="4"/>
      <c r="D28" s="4"/>
      <c r="E28" s="4"/>
      <c r="G28" s="3">
        <v>45809</v>
      </c>
      <c r="H28" s="4"/>
      <c r="I28" s="4"/>
      <c r="J28" s="4"/>
      <c r="K28" s="4"/>
    </row>
    <row r="29" spans="1:11">
      <c r="A29" s="3">
        <v>45839</v>
      </c>
      <c r="B29" s="4"/>
      <c r="C29" s="4"/>
      <c r="D29" s="4"/>
      <c r="E29" s="4"/>
      <c r="G29" s="3">
        <v>45839</v>
      </c>
      <c r="H29" s="4"/>
      <c r="I29" s="4"/>
      <c r="J29" s="4"/>
      <c r="K29" s="4"/>
    </row>
    <row r="30" spans="1:11">
      <c r="A30" s="3">
        <v>45870</v>
      </c>
      <c r="B30" s="4"/>
      <c r="C30" s="4"/>
      <c r="D30" s="4"/>
      <c r="E30" s="4"/>
      <c r="G30" s="3">
        <v>45870</v>
      </c>
      <c r="H30" s="4"/>
      <c r="I30" s="4"/>
      <c r="J30" s="4"/>
      <c r="K30" s="4"/>
    </row>
    <row r="31" spans="1:11">
      <c r="A31" s="3">
        <v>45901</v>
      </c>
      <c r="B31" s="4"/>
      <c r="C31" s="4"/>
      <c r="D31" s="4"/>
      <c r="E31" s="4"/>
      <c r="G31" s="3">
        <v>45901</v>
      </c>
      <c r="H31" s="4"/>
      <c r="I31" s="4"/>
      <c r="J31" s="4"/>
      <c r="K31" s="4"/>
    </row>
    <row r="32" spans="1:11">
      <c r="A32" s="3">
        <v>45931</v>
      </c>
      <c r="B32" s="4"/>
      <c r="C32" s="4"/>
      <c r="D32" s="4"/>
      <c r="E32" s="4"/>
      <c r="G32" s="3">
        <v>45931</v>
      </c>
      <c r="H32" s="4"/>
      <c r="I32" s="4"/>
      <c r="J32" s="4"/>
      <c r="K32" s="4"/>
    </row>
    <row r="33" spans="1:11">
      <c r="A33" s="3">
        <v>45962</v>
      </c>
      <c r="B33" s="4"/>
      <c r="C33" s="4"/>
      <c r="D33" s="4"/>
      <c r="E33" s="4"/>
      <c r="G33" s="3">
        <v>45962</v>
      </c>
      <c r="H33" s="4"/>
      <c r="I33" s="4"/>
      <c r="J33" s="4"/>
      <c r="K33" s="4"/>
    </row>
    <row r="34" spans="1:11">
      <c r="A34" s="3">
        <v>45992</v>
      </c>
      <c r="B34" s="4"/>
      <c r="C34" s="4"/>
      <c r="D34" s="4"/>
      <c r="E34" s="4"/>
      <c r="G34" s="3">
        <v>45992</v>
      </c>
      <c r="H34" s="4"/>
      <c r="I34" s="4"/>
      <c r="J34" s="4"/>
      <c r="K34" s="4"/>
    </row>
    <row r="35" spans="1:11">
      <c r="A35" s="3" t="s">
        <v>36</v>
      </c>
      <c r="B35" s="2">
        <f>SUM(B23:B34)</f>
        <v>448</v>
      </c>
      <c r="C35" s="2">
        <f>SUM(C23:C34)</f>
        <v>47229.399999999994</v>
      </c>
      <c r="D35" s="2">
        <f>SUM(D23:D34)</f>
        <v>43</v>
      </c>
      <c r="E35" s="2">
        <f>SUM(E23:E34)</f>
        <v>3136.94</v>
      </c>
      <c r="G35" s="3" t="s">
        <v>36</v>
      </c>
      <c r="H35" s="2">
        <f>SUM(H23:H34)</f>
        <v>289</v>
      </c>
      <c r="I35" s="2">
        <f>SUM(I23:I34)</f>
        <v>36480.049999999996</v>
      </c>
      <c r="J35" s="2">
        <f>SUM(J23:J34)</f>
        <v>27</v>
      </c>
      <c r="K35" s="2">
        <f>SUM(K23:K34)</f>
        <v>8512.2799999999988</v>
      </c>
    </row>
    <row r="36" spans="1:11">
      <c r="A36" s="5"/>
      <c r="K36" s="6"/>
    </row>
    <row r="37" spans="1:11">
      <c r="K37" s="7"/>
    </row>
    <row r="38" spans="1:11">
      <c r="A38" s="100" t="s">
        <v>14</v>
      </c>
      <c r="B38" s="101"/>
      <c r="C38" s="101"/>
      <c r="D38" s="101"/>
      <c r="E38" s="102"/>
      <c r="G38" s="100" t="s">
        <v>15</v>
      </c>
      <c r="H38" s="101"/>
      <c r="I38" s="101"/>
      <c r="J38" s="101"/>
      <c r="K38" s="102"/>
    </row>
    <row r="39" spans="1:11">
      <c r="A39" s="72" t="s">
        <v>34</v>
      </c>
      <c r="B39" s="73" t="s">
        <v>4</v>
      </c>
      <c r="C39" s="73"/>
      <c r="D39" s="72" t="s">
        <v>5</v>
      </c>
      <c r="E39" s="72"/>
      <c r="G39" s="72" t="s">
        <v>34</v>
      </c>
      <c r="H39" s="73" t="s">
        <v>4</v>
      </c>
      <c r="I39" s="73"/>
      <c r="J39" s="72" t="s">
        <v>5</v>
      </c>
      <c r="K39" s="72"/>
    </row>
    <row r="40" spans="1:11">
      <c r="A40" s="72"/>
      <c r="B40" s="2" t="s">
        <v>6</v>
      </c>
      <c r="C40" s="2" t="s">
        <v>25</v>
      </c>
      <c r="D40" s="2" t="s">
        <v>6</v>
      </c>
      <c r="E40" s="2" t="s">
        <v>25</v>
      </c>
      <c r="G40" s="72"/>
      <c r="H40" s="2" t="s">
        <v>6</v>
      </c>
      <c r="I40" s="2" t="s">
        <v>25</v>
      </c>
      <c r="J40" s="2" t="s">
        <v>6</v>
      </c>
      <c r="K40" s="2" t="s">
        <v>25</v>
      </c>
    </row>
    <row r="41" spans="1:11">
      <c r="A41" s="3">
        <v>45658</v>
      </c>
      <c r="B41" s="4">
        <v>46</v>
      </c>
      <c r="C41" s="4">
        <v>5680.06</v>
      </c>
      <c r="D41" s="4">
        <v>0</v>
      </c>
      <c r="E41" s="4">
        <v>0</v>
      </c>
      <c r="G41" s="3">
        <v>45658</v>
      </c>
      <c r="H41" s="4">
        <v>1</v>
      </c>
      <c r="I41" s="4">
        <v>120</v>
      </c>
      <c r="J41" s="4">
        <v>3</v>
      </c>
      <c r="K41" s="4">
        <v>220.47</v>
      </c>
    </row>
    <row r="42" spans="1:11">
      <c r="A42" s="3">
        <v>45689</v>
      </c>
      <c r="B42" s="4">
        <v>33</v>
      </c>
      <c r="C42" s="4">
        <v>3698.66</v>
      </c>
      <c r="D42" s="4">
        <v>1</v>
      </c>
      <c r="E42" s="4">
        <v>46.29</v>
      </c>
      <c r="G42" s="3">
        <v>45689</v>
      </c>
      <c r="H42" s="4">
        <v>0</v>
      </c>
      <c r="I42" s="4">
        <v>0</v>
      </c>
      <c r="J42" s="4">
        <v>0</v>
      </c>
      <c r="K42" s="4">
        <v>0</v>
      </c>
    </row>
    <row r="43" spans="1:11">
      <c r="A43" s="3">
        <v>45717</v>
      </c>
      <c r="B43" s="4">
        <v>54</v>
      </c>
      <c r="C43" s="4">
        <v>6694.75</v>
      </c>
      <c r="D43" s="4">
        <v>0</v>
      </c>
      <c r="E43" s="4">
        <v>0</v>
      </c>
      <c r="G43" s="3">
        <v>45717</v>
      </c>
      <c r="H43" s="4">
        <v>21</v>
      </c>
      <c r="I43" s="4">
        <v>3008.58</v>
      </c>
      <c r="J43" s="4">
        <v>0</v>
      </c>
      <c r="K43" s="4">
        <v>0</v>
      </c>
    </row>
    <row r="44" spans="1:11">
      <c r="A44" s="3">
        <v>45748</v>
      </c>
      <c r="B44" s="4">
        <v>43</v>
      </c>
      <c r="C44" s="4">
        <v>5413.95</v>
      </c>
      <c r="D44" s="4">
        <v>2</v>
      </c>
      <c r="E44" s="4">
        <v>125.48</v>
      </c>
      <c r="G44" s="3">
        <v>45748</v>
      </c>
      <c r="H44" s="4">
        <v>22</v>
      </c>
      <c r="I44" s="4">
        <v>2332.9499999999998</v>
      </c>
      <c r="J44" s="4">
        <v>0</v>
      </c>
      <c r="K44" s="4">
        <v>0</v>
      </c>
    </row>
    <row r="45" spans="1:11">
      <c r="A45" s="3">
        <v>45778</v>
      </c>
      <c r="B45" s="4">
        <v>26</v>
      </c>
      <c r="C45" s="4">
        <v>2738.49</v>
      </c>
      <c r="D45" s="4">
        <v>0</v>
      </c>
      <c r="E45" s="4">
        <v>0</v>
      </c>
      <c r="G45" s="3">
        <v>45778</v>
      </c>
      <c r="H45" s="4">
        <v>15</v>
      </c>
      <c r="I45" s="4">
        <v>1961.61</v>
      </c>
      <c r="J45" s="4">
        <v>21</v>
      </c>
      <c r="K45" s="4">
        <v>1237.46</v>
      </c>
    </row>
    <row r="46" spans="1:11">
      <c r="A46" s="3">
        <v>45809</v>
      </c>
      <c r="B46" s="4"/>
      <c r="C46" s="4"/>
      <c r="D46" s="4"/>
      <c r="E46" s="4"/>
      <c r="G46" s="3">
        <v>45809</v>
      </c>
      <c r="H46" s="4"/>
      <c r="I46" s="4"/>
      <c r="J46" s="4"/>
      <c r="K46" s="4"/>
    </row>
    <row r="47" spans="1:11">
      <c r="A47" s="3">
        <v>45839</v>
      </c>
      <c r="B47" s="4"/>
      <c r="C47" s="4"/>
      <c r="D47" s="4"/>
      <c r="E47" s="4"/>
      <c r="G47" s="3">
        <v>45839</v>
      </c>
      <c r="H47" s="4"/>
      <c r="I47" s="4"/>
      <c r="J47" s="4"/>
      <c r="K47" s="4"/>
    </row>
    <row r="48" spans="1:11">
      <c r="A48" s="3">
        <v>45870</v>
      </c>
      <c r="B48" s="4"/>
      <c r="C48" s="4"/>
      <c r="D48" s="4"/>
      <c r="E48" s="4"/>
      <c r="G48" s="3">
        <v>45870</v>
      </c>
      <c r="H48" s="4"/>
      <c r="I48" s="4"/>
      <c r="J48" s="4"/>
      <c r="K48" s="4"/>
    </row>
    <row r="49" spans="1:11">
      <c r="A49" s="3">
        <v>45901</v>
      </c>
      <c r="B49" s="4"/>
      <c r="C49" s="4"/>
      <c r="D49" s="4"/>
      <c r="E49" s="4"/>
      <c r="G49" s="3">
        <v>45901</v>
      </c>
      <c r="H49" s="4"/>
      <c r="I49" s="4"/>
      <c r="J49" s="4"/>
      <c r="K49" s="4"/>
    </row>
    <row r="50" spans="1:11">
      <c r="A50" s="3">
        <v>45931</v>
      </c>
      <c r="B50" s="4"/>
      <c r="C50" s="4"/>
      <c r="D50" s="4"/>
      <c r="E50" s="4"/>
      <c r="G50" s="3">
        <v>45931</v>
      </c>
      <c r="H50" s="4"/>
      <c r="I50" s="4"/>
      <c r="J50" s="4"/>
      <c r="K50" s="4"/>
    </row>
    <row r="51" spans="1:11">
      <c r="A51" s="3">
        <v>45962</v>
      </c>
      <c r="B51" s="4"/>
      <c r="C51" s="4"/>
      <c r="D51" s="4"/>
      <c r="E51" s="4"/>
      <c r="G51" s="3">
        <v>45962</v>
      </c>
      <c r="H51" s="4"/>
      <c r="I51" s="4"/>
      <c r="J51" s="4"/>
      <c r="K51" s="4"/>
    </row>
    <row r="52" spans="1:11">
      <c r="A52" s="3">
        <v>45992</v>
      </c>
      <c r="B52" s="4"/>
      <c r="C52" s="4"/>
      <c r="D52" s="4"/>
      <c r="E52" s="4"/>
      <c r="G52" s="3">
        <v>45992</v>
      </c>
      <c r="H52" s="4"/>
      <c r="I52" s="4"/>
      <c r="J52" s="4"/>
      <c r="K52" s="4"/>
    </row>
    <row r="53" spans="1:11">
      <c r="A53" s="3" t="s">
        <v>36</v>
      </c>
      <c r="B53" s="2">
        <f>SUM(B41:B52)</f>
        <v>202</v>
      </c>
      <c r="C53" s="2">
        <f>SUM(C41:C52)</f>
        <v>24225.910000000003</v>
      </c>
      <c r="D53" s="2">
        <f>SUM(D41:D52)</f>
        <v>3</v>
      </c>
      <c r="E53" s="2">
        <f>SUM(E41:E52)</f>
        <v>171.77</v>
      </c>
      <c r="G53" s="3" t="s">
        <v>36</v>
      </c>
      <c r="H53" s="2">
        <f>SUM(H41:H52)</f>
        <v>59</v>
      </c>
      <c r="I53" s="2">
        <f>SUM(I41:I52)</f>
        <v>7423.1399999999994</v>
      </c>
      <c r="J53" s="2">
        <f>SUM(J41:J52)</f>
        <v>24</v>
      </c>
      <c r="K53" s="2">
        <f>SUM(K41:K52)</f>
        <v>1457.93</v>
      </c>
    </row>
    <row r="54" spans="1:11">
      <c r="K54" s="6"/>
    </row>
    <row r="55" spans="1:11">
      <c r="K55" s="7"/>
    </row>
    <row r="56" spans="1:11">
      <c r="A56" s="100" t="s">
        <v>16</v>
      </c>
      <c r="B56" s="101"/>
      <c r="C56" s="101"/>
      <c r="D56" s="101"/>
      <c r="E56" s="102"/>
      <c r="G56" s="100" t="s">
        <v>17</v>
      </c>
      <c r="H56" s="101"/>
      <c r="I56" s="101"/>
      <c r="J56" s="101"/>
      <c r="K56" s="102"/>
    </row>
    <row r="57" spans="1:11">
      <c r="A57" s="72" t="s">
        <v>34</v>
      </c>
      <c r="B57" s="73" t="s">
        <v>4</v>
      </c>
      <c r="C57" s="73"/>
      <c r="D57" s="72" t="s">
        <v>5</v>
      </c>
      <c r="E57" s="72"/>
      <c r="G57" s="72" t="s">
        <v>34</v>
      </c>
      <c r="H57" s="73" t="s">
        <v>4</v>
      </c>
      <c r="I57" s="73"/>
      <c r="J57" s="72" t="s">
        <v>5</v>
      </c>
      <c r="K57" s="72"/>
    </row>
    <row r="58" spans="1:11">
      <c r="A58" s="72"/>
      <c r="B58" s="2" t="s">
        <v>6</v>
      </c>
      <c r="C58" s="2" t="s">
        <v>25</v>
      </c>
      <c r="D58" s="2" t="s">
        <v>6</v>
      </c>
      <c r="E58" s="2" t="s">
        <v>25</v>
      </c>
      <c r="G58" s="72"/>
      <c r="H58" s="2" t="s">
        <v>6</v>
      </c>
      <c r="I58" s="2" t="s">
        <v>25</v>
      </c>
      <c r="J58" s="2" t="s">
        <v>6</v>
      </c>
      <c r="K58" s="2" t="s">
        <v>25</v>
      </c>
    </row>
    <row r="59" spans="1:11">
      <c r="A59" s="3">
        <v>45658</v>
      </c>
      <c r="B59" s="4">
        <v>58</v>
      </c>
      <c r="C59" s="4">
        <v>6725.53</v>
      </c>
      <c r="D59" s="4">
        <v>0</v>
      </c>
      <c r="E59" s="4">
        <v>0</v>
      </c>
      <c r="G59" s="3">
        <v>45658</v>
      </c>
      <c r="H59" s="4">
        <v>0</v>
      </c>
      <c r="I59" s="4">
        <v>0</v>
      </c>
      <c r="J59" s="4">
        <v>0</v>
      </c>
      <c r="K59" s="4">
        <v>0</v>
      </c>
    </row>
    <row r="60" spans="1:11">
      <c r="A60" s="3">
        <v>45689</v>
      </c>
      <c r="B60" s="4">
        <v>49</v>
      </c>
      <c r="C60" s="4">
        <v>5763.58</v>
      </c>
      <c r="D60" s="4">
        <v>0</v>
      </c>
      <c r="E60" s="4">
        <v>0</v>
      </c>
      <c r="G60" s="3">
        <v>45689</v>
      </c>
      <c r="H60" s="4">
        <v>0</v>
      </c>
      <c r="I60" s="4">
        <v>0</v>
      </c>
      <c r="J60" s="4">
        <v>0</v>
      </c>
      <c r="K60" s="4">
        <v>0</v>
      </c>
    </row>
    <row r="61" spans="1:11">
      <c r="A61" s="3">
        <v>45717</v>
      </c>
      <c r="B61" s="4">
        <v>42</v>
      </c>
      <c r="C61" s="4">
        <v>5036.2700000000004</v>
      </c>
      <c r="D61" s="4">
        <v>1</v>
      </c>
      <c r="E61" s="4">
        <v>332.6</v>
      </c>
      <c r="G61" s="3">
        <v>45717</v>
      </c>
      <c r="H61" s="4">
        <v>0</v>
      </c>
      <c r="I61" s="4">
        <v>0</v>
      </c>
      <c r="J61" s="4">
        <v>0</v>
      </c>
      <c r="K61" s="4">
        <v>0</v>
      </c>
    </row>
    <row r="62" spans="1:11">
      <c r="A62" s="3">
        <v>45748</v>
      </c>
      <c r="B62" s="4">
        <v>49</v>
      </c>
      <c r="C62" s="4">
        <v>5736.16</v>
      </c>
      <c r="D62" s="4">
        <v>2</v>
      </c>
      <c r="E62" s="4">
        <v>77.58</v>
      </c>
      <c r="G62" s="3">
        <v>45748</v>
      </c>
      <c r="H62" s="4">
        <v>0</v>
      </c>
      <c r="I62" s="4">
        <v>0</v>
      </c>
      <c r="J62" s="4">
        <v>0</v>
      </c>
      <c r="K62" s="4">
        <v>0</v>
      </c>
    </row>
    <row r="63" spans="1:11">
      <c r="A63" s="3">
        <v>45778</v>
      </c>
      <c r="B63" s="4">
        <v>28</v>
      </c>
      <c r="C63" s="4">
        <v>3203.32</v>
      </c>
      <c r="D63" s="4">
        <v>3</v>
      </c>
      <c r="E63" s="4">
        <v>664.19</v>
      </c>
      <c r="G63" s="3">
        <v>45778</v>
      </c>
      <c r="H63" s="4">
        <v>0</v>
      </c>
      <c r="I63" s="4">
        <v>0</v>
      </c>
      <c r="J63" s="4">
        <v>0</v>
      </c>
      <c r="K63" s="4">
        <v>0</v>
      </c>
    </row>
    <row r="64" spans="1:11">
      <c r="A64" s="3">
        <v>45809</v>
      </c>
      <c r="B64" s="4"/>
      <c r="C64" s="4"/>
      <c r="D64" s="4"/>
      <c r="E64" s="4"/>
      <c r="G64" s="3">
        <v>45809</v>
      </c>
      <c r="H64" s="4"/>
      <c r="I64" s="4"/>
      <c r="J64" s="4"/>
      <c r="K64" s="4"/>
    </row>
    <row r="65" spans="1:11">
      <c r="A65" s="3">
        <v>45839</v>
      </c>
      <c r="B65" s="4"/>
      <c r="C65" s="4"/>
      <c r="D65" s="4"/>
      <c r="E65" s="4"/>
      <c r="G65" s="3">
        <v>45839</v>
      </c>
      <c r="H65" s="4"/>
      <c r="I65" s="4"/>
      <c r="J65" s="4"/>
      <c r="K65" s="4"/>
    </row>
    <row r="66" spans="1:11">
      <c r="A66" s="3">
        <v>45870</v>
      </c>
      <c r="B66" s="4"/>
      <c r="C66" s="4"/>
      <c r="D66" s="4"/>
      <c r="E66" s="4"/>
      <c r="G66" s="3">
        <v>45870</v>
      </c>
      <c r="H66" s="4"/>
      <c r="I66" s="4"/>
      <c r="J66" s="4"/>
      <c r="K66" s="4"/>
    </row>
    <row r="67" spans="1:11">
      <c r="A67" s="3">
        <v>45901</v>
      </c>
      <c r="B67" s="4"/>
      <c r="C67" s="4"/>
      <c r="D67" s="4"/>
      <c r="E67" s="4"/>
      <c r="G67" s="3">
        <v>45901</v>
      </c>
      <c r="H67" s="4"/>
      <c r="I67" s="4"/>
      <c r="J67" s="4"/>
      <c r="K67" s="4"/>
    </row>
    <row r="68" spans="1:11">
      <c r="A68" s="3">
        <v>45931</v>
      </c>
      <c r="B68" s="4"/>
      <c r="C68" s="4"/>
      <c r="D68" s="4"/>
      <c r="E68" s="4"/>
      <c r="G68" s="3">
        <v>45931</v>
      </c>
      <c r="H68" s="4"/>
      <c r="I68" s="4"/>
      <c r="J68" s="4"/>
      <c r="K68" s="4"/>
    </row>
    <row r="69" spans="1:11">
      <c r="A69" s="3">
        <v>45962</v>
      </c>
      <c r="B69" s="4"/>
      <c r="C69" s="4"/>
      <c r="D69" s="4"/>
      <c r="E69" s="4"/>
      <c r="G69" s="3">
        <v>45962</v>
      </c>
      <c r="H69" s="4"/>
      <c r="I69" s="4"/>
      <c r="J69" s="4"/>
      <c r="K69" s="4"/>
    </row>
    <row r="70" spans="1:11">
      <c r="A70" s="3">
        <v>45992</v>
      </c>
      <c r="B70" s="4"/>
      <c r="C70" s="4"/>
      <c r="D70" s="4"/>
      <c r="E70" s="4"/>
      <c r="G70" s="3">
        <v>45992</v>
      </c>
      <c r="H70" s="4"/>
      <c r="I70" s="4"/>
      <c r="J70" s="4"/>
      <c r="K70" s="4"/>
    </row>
    <row r="71" spans="1:11">
      <c r="A71" s="3" t="s">
        <v>36</v>
      </c>
      <c r="B71" s="2">
        <f>SUM(B59:B70)</f>
        <v>226</v>
      </c>
      <c r="C71" s="2">
        <f>SUM(C59:C70)</f>
        <v>26464.86</v>
      </c>
      <c r="D71" s="8">
        <f>SUM(D59:D70)</f>
        <v>6</v>
      </c>
      <c r="E71" s="2">
        <f>SUM(E59:E70)</f>
        <v>1074.3700000000001</v>
      </c>
      <c r="G71" s="3" t="s">
        <v>36</v>
      </c>
      <c r="H71" s="9">
        <f>SUM(H59:H70)</f>
        <v>0</v>
      </c>
      <c r="I71" s="2">
        <f>SUM(I59:I70)</f>
        <v>0</v>
      </c>
      <c r="J71" s="2">
        <f>SUM(J59:J70)</f>
        <v>0</v>
      </c>
      <c r="K71" s="2">
        <f>SUM(K59:K70)</f>
        <v>0</v>
      </c>
    </row>
    <row r="84" spans="1:1">
      <c r="A84" s="5"/>
    </row>
  </sheetData>
  <mergeCells count="33">
    <mergeCell ref="A56:E56"/>
    <mergeCell ref="G56:K56"/>
    <mergeCell ref="B57:C57"/>
    <mergeCell ref="D57:E57"/>
    <mergeCell ref="H57:I57"/>
    <mergeCell ref="J57:K57"/>
    <mergeCell ref="A57:A58"/>
    <mergeCell ref="G57:G58"/>
    <mergeCell ref="A38:E38"/>
    <mergeCell ref="G38:K38"/>
    <mergeCell ref="B39:C39"/>
    <mergeCell ref="D39:E39"/>
    <mergeCell ref="H39:I39"/>
    <mergeCell ref="J39:K39"/>
    <mergeCell ref="A39:A40"/>
    <mergeCell ref="G39:G40"/>
    <mergeCell ref="A20:E20"/>
    <mergeCell ref="G20:K20"/>
    <mergeCell ref="B21:C21"/>
    <mergeCell ref="D21:E21"/>
    <mergeCell ref="H21:I21"/>
    <mergeCell ref="J21:K21"/>
    <mergeCell ref="A21:A22"/>
    <mergeCell ref="G21:G22"/>
    <mergeCell ref="A1:K1"/>
    <mergeCell ref="A2:E2"/>
    <mergeCell ref="G2:K2"/>
    <mergeCell ref="B3:C3"/>
    <mergeCell ref="D3:E3"/>
    <mergeCell ref="H3:I3"/>
    <mergeCell ref="J3:K3"/>
    <mergeCell ref="A3:A4"/>
    <mergeCell ref="G3:G4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A37" workbookViewId="0">
      <selection activeCell="E66" sqref="E66"/>
    </sheetView>
  </sheetViews>
  <sheetFormatPr defaultColWidth="9" defaultRowHeight="14.25"/>
  <cols>
    <col min="1" max="1" width="10" style="39" customWidth="1"/>
    <col min="2" max="2" width="17.625" style="39" customWidth="1"/>
    <col min="3" max="3" width="16.75" style="39" customWidth="1"/>
    <col min="4" max="4" width="15.5" style="39" customWidth="1"/>
    <col min="5" max="5" width="16.75" style="39" customWidth="1"/>
    <col min="6" max="6" width="21.875" style="39" customWidth="1"/>
    <col min="7" max="7" width="9" style="39"/>
    <col min="8" max="8" width="9.5" style="39" customWidth="1"/>
    <col min="9" max="9" width="20.875" style="39" customWidth="1"/>
    <col min="10" max="13" width="19.25" style="39" customWidth="1"/>
    <col min="14" max="16384" width="9" style="39"/>
  </cols>
  <sheetData>
    <row r="1" spans="1:13" ht="18.75">
      <c r="A1" s="61" t="s">
        <v>0</v>
      </c>
      <c r="B1" s="61"/>
      <c r="C1" s="61"/>
      <c r="D1" s="61"/>
      <c r="E1" s="61"/>
      <c r="F1" s="61"/>
      <c r="H1" s="61" t="s">
        <v>0</v>
      </c>
      <c r="I1" s="61"/>
      <c r="J1" s="61"/>
      <c r="K1" s="61"/>
      <c r="L1" s="61"/>
      <c r="M1" s="61"/>
    </row>
    <row r="2" spans="1:13" ht="18.75">
      <c r="A2" s="61" t="s">
        <v>26</v>
      </c>
      <c r="B2" s="61"/>
      <c r="C2" s="61"/>
      <c r="D2" s="61"/>
      <c r="E2" s="61"/>
      <c r="F2" s="61"/>
      <c r="H2" s="61" t="s">
        <v>27</v>
      </c>
      <c r="I2" s="61"/>
      <c r="J2" s="61"/>
      <c r="K2" s="61"/>
      <c r="L2" s="61"/>
      <c r="M2" s="61"/>
    </row>
    <row r="3" spans="1:13" ht="18.75">
      <c r="A3" s="67" t="s">
        <v>2</v>
      </c>
      <c r="B3" s="67" t="s">
        <v>3</v>
      </c>
      <c r="C3" s="64" t="s">
        <v>4</v>
      </c>
      <c r="D3" s="65"/>
      <c r="E3" s="66" t="s">
        <v>5</v>
      </c>
      <c r="F3" s="65"/>
      <c r="H3" s="67" t="s">
        <v>2</v>
      </c>
      <c r="I3" s="67" t="s">
        <v>3</v>
      </c>
      <c r="J3" s="64" t="s">
        <v>4</v>
      </c>
      <c r="K3" s="65"/>
      <c r="L3" s="66" t="s">
        <v>5</v>
      </c>
      <c r="M3" s="65"/>
    </row>
    <row r="4" spans="1:13" ht="37.5">
      <c r="A4" s="68"/>
      <c r="B4" s="68"/>
      <c r="C4" s="42" t="s">
        <v>6</v>
      </c>
      <c r="D4" s="43" t="s">
        <v>25</v>
      </c>
      <c r="E4" s="42" t="s">
        <v>6</v>
      </c>
      <c r="F4" s="43" t="s">
        <v>25</v>
      </c>
      <c r="H4" s="68"/>
      <c r="I4" s="68"/>
      <c r="J4" s="42" t="s">
        <v>6</v>
      </c>
      <c r="K4" s="43" t="s">
        <v>25</v>
      </c>
      <c r="L4" s="42" t="s">
        <v>6</v>
      </c>
      <c r="M4" s="43" t="s">
        <v>25</v>
      </c>
    </row>
    <row r="5" spans="1:13" ht="18.75">
      <c r="A5" s="41">
        <v>1</v>
      </c>
      <c r="B5" s="40" t="s">
        <v>9</v>
      </c>
      <c r="C5" s="42">
        <v>146</v>
      </c>
      <c r="D5" s="43">
        <v>15360.12</v>
      </c>
      <c r="E5" s="42">
        <v>2</v>
      </c>
      <c r="F5" s="43">
        <v>126.33</v>
      </c>
      <c r="H5" s="41">
        <v>1</v>
      </c>
      <c r="I5" s="40" t="s">
        <v>9</v>
      </c>
      <c r="J5" s="42">
        <v>123</v>
      </c>
      <c r="K5" s="43">
        <v>12902.31</v>
      </c>
      <c r="L5" s="42">
        <v>4</v>
      </c>
      <c r="M5" s="43">
        <v>233.05</v>
      </c>
    </row>
    <row r="6" spans="1:13" ht="18.75">
      <c r="A6" s="41">
        <v>2</v>
      </c>
      <c r="B6" s="27" t="s">
        <v>10</v>
      </c>
      <c r="C6" s="44">
        <v>58</v>
      </c>
      <c r="D6" s="44">
        <v>5599.97</v>
      </c>
      <c r="E6" s="44">
        <v>0</v>
      </c>
      <c r="F6" s="44">
        <v>0</v>
      </c>
      <c r="H6" s="41">
        <v>2</v>
      </c>
      <c r="I6" s="27" t="s">
        <v>10</v>
      </c>
      <c r="J6" s="44">
        <v>62</v>
      </c>
      <c r="K6" s="44">
        <v>6394.88</v>
      </c>
      <c r="L6" s="44">
        <v>3</v>
      </c>
      <c r="M6" s="44">
        <v>170.76</v>
      </c>
    </row>
    <row r="7" spans="1:13" ht="18.75">
      <c r="A7" s="41">
        <v>3</v>
      </c>
      <c r="B7" s="27" t="s">
        <v>11</v>
      </c>
      <c r="C7" s="44">
        <v>62</v>
      </c>
      <c r="D7" s="44">
        <v>6389.71</v>
      </c>
      <c r="E7" s="44">
        <v>5</v>
      </c>
      <c r="F7" s="44">
        <v>214.7</v>
      </c>
      <c r="H7" s="41">
        <v>3</v>
      </c>
      <c r="I7" s="27" t="s">
        <v>11</v>
      </c>
      <c r="J7" s="44">
        <v>52</v>
      </c>
      <c r="K7" s="44">
        <v>4939.01</v>
      </c>
      <c r="L7" s="44">
        <v>4</v>
      </c>
      <c r="M7" s="44">
        <v>117.57</v>
      </c>
    </row>
    <row r="8" spans="1:13" ht="18.75">
      <c r="A8" s="41">
        <v>4</v>
      </c>
      <c r="B8" s="27" t="s">
        <v>13</v>
      </c>
      <c r="C8" s="44">
        <v>28</v>
      </c>
      <c r="D8" s="44">
        <v>3252.05</v>
      </c>
      <c r="E8" s="44">
        <v>11</v>
      </c>
      <c r="F8" s="44">
        <v>788.9</v>
      </c>
      <c r="H8" s="41">
        <v>4</v>
      </c>
      <c r="I8" s="27" t="s">
        <v>13</v>
      </c>
      <c r="J8" s="44">
        <v>26</v>
      </c>
      <c r="K8" s="44">
        <v>3210.41</v>
      </c>
      <c r="L8" s="44">
        <v>4</v>
      </c>
      <c r="M8" s="44">
        <v>195.51</v>
      </c>
    </row>
    <row r="9" spans="1:13" ht="18.75">
      <c r="A9" s="41">
        <v>5</v>
      </c>
      <c r="B9" s="27" t="s">
        <v>14</v>
      </c>
      <c r="C9" s="44">
        <v>14</v>
      </c>
      <c r="D9" s="44">
        <v>1603.05</v>
      </c>
      <c r="E9" s="44">
        <v>2</v>
      </c>
      <c r="F9" s="44">
        <v>5423.23</v>
      </c>
      <c r="H9" s="41">
        <v>5</v>
      </c>
      <c r="I9" s="27" t="s">
        <v>14</v>
      </c>
      <c r="J9" s="44">
        <v>21</v>
      </c>
      <c r="K9" s="44">
        <v>2115.2399999999998</v>
      </c>
      <c r="L9" s="44">
        <v>0</v>
      </c>
      <c r="M9" s="44">
        <v>0</v>
      </c>
    </row>
    <row r="10" spans="1:13" ht="18.75">
      <c r="A10" s="41">
        <v>6</v>
      </c>
      <c r="B10" s="27" t="s">
        <v>15</v>
      </c>
      <c r="C10" s="44">
        <v>8</v>
      </c>
      <c r="D10" s="44">
        <v>1075.27</v>
      </c>
      <c r="E10" s="44">
        <v>3</v>
      </c>
      <c r="F10" s="44">
        <v>7919.27</v>
      </c>
      <c r="H10" s="41">
        <v>6</v>
      </c>
      <c r="I10" s="27" t="s">
        <v>15</v>
      </c>
      <c r="J10" s="44">
        <v>58</v>
      </c>
      <c r="K10" s="44">
        <v>5728.72</v>
      </c>
      <c r="L10" s="44">
        <v>3</v>
      </c>
      <c r="M10" s="44">
        <v>125.86</v>
      </c>
    </row>
    <row r="11" spans="1:13" ht="18.75">
      <c r="A11" s="41">
        <v>7</v>
      </c>
      <c r="B11" s="27" t="s">
        <v>16</v>
      </c>
      <c r="C11" s="44">
        <v>6</v>
      </c>
      <c r="D11" s="44">
        <v>786.06</v>
      </c>
      <c r="E11" s="44">
        <v>0</v>
      </c>
      <c r="F11" s="44">
        <v>0</v>
      </c>
      <c r="H11" s="41">
        <v>7</v>
      </c>
      <c r="I11" s="27" t="s">
        <v>16</v>
      </c>
      <c r="J11" s="44">
        <v>9</v>
      </c>
      <c r="K11" s="44">
        <v>1104.6099999999999</v>
      </c>
      <c r="L11" s="44">
        <v>1</v>
      </c>
      <c r="M11" s="44">
        <v>59.9</v>
      </c>
    </row>
    <row r="12" spans="1:13" ht="18.75">
      <c r="A12" s="41">
        <v>8</v>
      </c>
      <c r="B12" s="27" t="s">
        <v>17</v>
      </c>
      <c r="C12" s="44">
        <v>0</v>
      </c>
      <c r="D12" s="44">
        <v>0</v>
      </c>
      <c r="E12" s="44">
        <v>0</v>
      </c>
      <c r="F12" s="44">
        <v>0</v>
      </c>
      <c r="H12" s="41">
        <v>8</v>
      </c>
      <c r="I12" s="27" t="s">
        <v>17</v>
      </c>
      <c r="J12" s="44">
        <v>0</v>
      </c>
      <c r="K12" s="44">
        <v>0</v>
      </c>
      <c r="L12" s="44">
        <v>0</v>
      </c>
      <c r="M12" s="44">
        <v>0</v>
      </c>
    </row>
    <row r="13" spans="1:13" ht="18.75">
      <c r="A13" s="62" t="s">
        <v>18</v>
      </c>
      <c r="B13" s="63"/>
      <c r="C13" s="44">
        <f>SUM(C5:C12)</f>
        <v>322</v>
      </c>
      <c r="D13" s="44">
        <f t="shared" ref="D13:F13" si="0">SUM(D5:D12)</f>
        <v>34066.229999999996</v>
      </c>
      <c r="E13" s="44">
        <f t="shared" si="0"/>
        <v>23</v>
      </c>
      <c r="F13" s="44">
        <f t="shared" si="0"/>
        <v>14472.43</v>
      </c>
      <c r="H13" s="62" t="s">
        <v>18</v>
      </c>
      <c r="I13" s="63"/>
      <c r="J13" s="44">
        <f>SUM(J5:J12)</f>
        <v>351</v>
      </c>
      <c r="K13" s="44">
        <f t="shared" ref="K13:M13" si="1">SUM(K5:K12)</f>
        <v>36395.18</v>
      </c>
      <c r="L13" s="44">
        <f t="shared" si="1"/>
        <v>19</v>
      </c>
      <c r="M13" s="44">
        <f t="shared" si="1"/>
        <v>902.65</v>
      </c>
    </row>
    <row r="14" spans="1:13" ht="18.75">
      <c r="A14" s="45"/>
      <c r="B14" s="45"/>
      <c r="C14" s="45"/>
      <c r="D14" s="45"/>
      <c r="E14" s="45"/>
      <c r="F14" s="45"/>
    </row>
    <row r="15" spans="1:13" ht="18.75">
      <c r="A15" s="45"/>
      <c r="B15" s="45"/>
      <c r="C15" s="45"/>
      <c r="D15" s="45"/>
      <c r="E15" s="45"/>
      <c r="F15" s="45"/>
    </row>
    <row r="16" spans="1:13" ht="18.75">
      <c r="A16" s="61" t="s">
        <v>0</v>
      </c>
      <c r="B16" s="61"/>
      <c r="C16" s="61"/>
      <c r="D16" s="61"/>
      <c r="E16" s="61"/>
      <c r="F16" s="61"/>
      <c r="H16" s="61" t="s">
        <v>0</v>
      </c>
      <c r="I16" s="61"/>
      <c r="J16" s="61"/>
      <c r="K16" s="61"/>
      <c r="L16" s="61"/>
      <c r="M16" s="61"/>
    </row>
    <row r="17" spans="1:13" ht="18.75">
      <c r="A17" s="61" t="s">
        <v>28</v>
      </c>
      <c r="B17" s="61"/>
      <c r="C17" s="61"/>
      <c r="D17" s="61"/>
      <c r="E17" s="61"/>
      <c r="F17" s="61"/>
      <c r="H17" s="61" t="s">
        <v>29</v>
      </c>
      <c r="I17" s="61"/>
      <c r="J17" s="61"/>
      <c r="K17" s="61"/>
      <c r="L17" s="61"/>
      <c r="M17" s="61"/>
    </row>
    <row r="18" spans="1:13" ht="18.75">
      <c r="A18" s="61" t="s">
        <v>2</v>
      </c>
      <c r="B18" s="61" t="s">
        <v>3</v>
      </c>
      <c r="C18" s="61" t="s">
        <v>4</v>
      </c>
      <c r="D18" s="61"/>
      <c r="E18" s="61" t="s">
        <v>5</v>
      </c>
      <c r="F18" s="61"/>
      <c r="H18" s="61" t="s">
        <v>2</v>
      </c>
      <c r="I18" s="61" t="s">
        <v>3</v>
      </c>
      <c r="J18" s="61" t="s">
        <v>4</v>
      </c>
      <c r="K18" s="61"/>
      <c r="L18" s="61" t="s">
        <v>5</v>
      </c>
      <c r="M18" s="61"/>
    </row>
    <row r="19" spans="1:13" ht="37.5">
      <c r="A19" s="61"/>
      <c r="B19" s="61"/>
      <c r="C19" s="28" t="s">
        <v>6</v>
      </c>
      <c r="D19" s="28" t="s">
        <v>25</v>
      </c>
      <c r="E19" s="28" t="s">
        <v>6</v>
      </c>
      <c r="F19" s="28" t="s">
        <v>25</v>
      </c>
      <c r="H19" s="61"/>
      <c r="I19" s="61"/>
      <c r="J19" s="28" t="s">
        <v>6</v>
      </c>
      <c r="K19" s="28" t="s">
        <v>25</v>
      </c>
      <c r="L19" s="28" t="s">
        <v>6</v>
      </c>
      <c r="M19" s="28" t="s">
        <v>25</v>
      </c>
    </row>
    <row r="20" spans="1:13" ht="18.75">
      <c r="A20" s="41">
        <v>1</v>
      </c>
      <c r="B20" s="41" t="s">
        <v>9</v>
      </c>
      <c r="C20" s="40">
        <v>140</v>
      </c>
      <c r="D20" s="46">
        <v>14360.7</v>
      </c>
      <c r="E20" s="40">
        <v>16</v>
      </c>
      <c r="F20" s="46">
        <v>3011.79</v>
      </c>
      <c r="H20" s="41">
        <v>1</v>
      </c>
      <c r="I20" s="41" t="s">
        <v>9</v>
      </c>
      <c r="J20" s="40">
        <v>148</v>
      </c>
      <c r="K20" s="46">
        <v>14861.92</v>
      </c>
      <c r="L20" s="40">
        <v>11</v>
      </c>
      <c r="M20" s="46">
        <v>861.52</v>
      </c>
    </row>
    <row r="21" spans="1:13" ht="18.75">
      <c r="A21" s="41">
        <v>2</v>
      </c>
      <c r="B21" s="44" t="s">
        <v>10</v>
      </c>
      <c r="C21" s="44">
        <v>93</v>
      </c>
      <c r="D21" s="47">
        <v>8241.27</v>
      </c>
      <c r="E21" s="44">
        <v>10</v>
      </c>
      <c r="F21" s="47">
        <v>532.70000000000005</v>
      </c>
      <c r="H21" s="41">
        <v>2</v>
      </c>
      <c r="I21" s="44" t="s">
        <v>10</v>
      </c>
      <c r="J21" s="44">
        <v>115</v>
      </c>
      <c r="K21" s="47">
        <v>9995.57</v>
      </c>
      <c r="L21" s="44">
        <v>1</v>
      </c>
      <c r="M21" s="47">
        <v>80.150000000000006</v>
      </c>
    </row>
    <row r="22" spans="1:13" ht="18.75">
      <c r="A22" s="41">
        <v>3</v>
      </c>
      <c r="B22" s="44" t="s">
        <v>11</v>
      </c>
      <c r="C22" s="44">
        <v>58</v>
      </c>
      <c r="D22" s="47">
        <v>5285.97</v>
      </c>
      <c r="E22" s="44">
        <v>7</v>
      </c>
      <c r="F22" s="47">
        <v>224.48</v>
      </c>
      <c r="H22" s="41">
        <v>3</v>
      </c>
      <c r="I22" s="44" t="s">
        <v>11</v>
      </c>
      <c r="J22" s="44">
        <v>106</v>
      </c>
      <c r="K22" s="47">
        <v>9910.8700000000008</v>
      </c>
      <c r="L22" s="44">
        <v>6</v>
      </c>
      <c r="M22" s="47">
        <v>225.93</v>
      </c>
    </row>
    <row r="23" spans="1:13" ht="18.75">
      <c r="A23" s="41">
        <v>4</v>
      </c>
      <c r="B23" s="44" t="s">
        <v>13</v>
      </c>
      <c r="C23" s="44">
        <v>28</v>
      </c>
      <c r="D23" s="47">
        <v>3357.94</v>
      </c>
      <c r="E23" s="44">
        <v>1</v>
      </c>
      <c r="F23" s="47">
        <v>5.96</v>
      </c>
      <c r="H23" s="41">
        <v>4</v>
      </c>
      <c r="I23" s="44" t="s">
        <v>13</v>
      </c>
      <c r="J23" s="44">
        <v>26</v>
      </c>
      <c r="K23" s="47">
        <v>3303.76</v>
      </c>
      <c r="L23" s="44">
        <v>2</v>
      </c>
      <c r="M23" s="47">
        <v>670.15</v>
      </c>
    </row>
    <row r="24" spans="1:13" ht="18.75">
      <c r="A24" s="41">
        <v>5</v>
      </c>
      <c r="B24" s="44" t="s">
        <v>14</v>
      </c>
      <c r="C24" s="44">
        <v>18</v>
      </c>
      <c r="D24" s="47">
        <v>1939.84</v>
      </c>
      <c r="E24" s="44">
        <v>1</v>
      </c>
      <c r="F24" s="47">
        <v>14.82</v>
      </c>
      <c r="H24" s="41">
        <v>5</v>
      </c>
      <c r="I24" s="44" t="s">
        <v>14</v>
      </c>
      <c r="J24" s="44">
        <v>21</v>
      </c>
      <c r="K24" s="47">
        <v>2132.73</v>
      </c>
      <c r="L24" s="44">
        <v>0</v>
      </c>
      <c r="M24" s="47">
        <v>0</v>
      </c>
    </row>
    <row r="25" spans="1:13" ht="18.75">
      <c r="A25" s="41">
        <v>6</v>
      </c>
      <c r="B25" s="44" t="s">
        <v>15</v>
      </c>
      <c r="C25" s="44">
        <v>0</v>
      </c>
      <c r="D25" s="47">
        <v>0</v>
      </c>
      <c r="E25" s="44">
        <v>0</v>
      </c>
      <c r="F25" s="47">
        <v>0</v>
      </c>
      <c r="H25" s="41">
        <v>6</v>
      </c>
      <c r="I25" s="44" t="s">
        <v>15</v>
      </c>
      <c r="J25" s="44">
        <v>10</v>
      </c>
      <c r="K25" s="47">
        <v>927.87</v>
      </c>
      <c r="L25" s="44">
        <v>0</v>
      </c>
      <c r="M25" s="47">
        <v>0</v>
      </c>
    </row>
    <row r="26" spans="1:13" ht="18.75">
      <c r="A26" s="41">
        <v>7</v>
      </c>
      <c r="B26" s="44" t="s">
        <v>16</v>
      </c>
      <c r="C26" s="44">
        <v>10</v>
      </c>
      <c r="D26" s="47">
        <v>1819.92</v>
      </c>
      <c r="E26" s="44">
        <v>0</v>
      </c>
      <c r="F26" s="47">
        <v>0</v>
      </c>
      <c r="H26" s="41">
        <v>7</v>
      </c>
      <c r="I26" s="44" t="s">
        <v>16</v>
      </c>
      <c r="J26" s="44">
        <v>18</v>
      </c>
      <c r="K26" s="47">
        <v>2636.81</v>
      </c>
      <c r="L26" s="44">
        <v>1</v>
      </c>
      <c r="M26" s="47">
        <v>87.35</v>
      </c>
    </row>
    <row r="27" spans="1:13" ht="18.75">
      <c r="A27" s="41">
        <v>8</v>
      </c>
      <c r="B27" s="44" t="s">
        <v>17</v>
      </c>
      <c r="C27" s="44">
        <v>0</v>
      </c>
      <c r="D27" s="47">
        <v>0</v>
      </c>
      <c r="E27" s="44">
        <v>0</v>
      </c>
      <c r="F27" s="47">
        <v>0</v>
      </c>
      <c r="H27" s="41">
        <v>8</v>
      </c>
      <c r="I27" s="44" t="s">
        <v>17</v>
      </c>
      <c r="J27" s="44">
        <v>0</v>
      </c>
      <c r="K27" s="47">
        <v>0</v>
      </c>
      <c r="L27" s="44">
        <v>0</v>
      </c>
      <c r="M27" s="47">
        <v>0</v>
      </c>
    </row>
    <row r="28" spans="1:13" ht="18.75">
      <c r="A28" s="62" t="s">
        <v>18</v>
      </c>
      <c r="B28" s="63"/>
      <c r="C28" s="44">
        <f>SUM(C20:C27)</f>
        <v>347</v>
      </c>
      <c r="D28" s="47">
        <f t="shared" ref="D28:F28" si="2">SUM(D20:D27)</f>
        <v>35005.64</v>
      </c>
      <c r="E28" s="44">
        <f t="shared" si="2"/>
        <v>35</v>
      </c>
      <c r="F28" s="47">
        <f t="shared" si="2"/>
        <v>3789.75</v>
      </c>
      <c r="H28" s="62" t="s">
        <v>18</v>
      </c>
      <c r="I28" s="63"/>
      <c r="J28" s="44">
        <f>SUM(J20:J27)</f>
        <v>444</v>
      </c>
      <c r="K28" s="47">
        <f t="shared" ref="K28:M28" si="3">SUM(K20:K27)</f>
        <v>43769.530000000006</v>
      </c>
      <c r="L28" s="44">
        <f t="shared" si="3"/>
        <v>21</v>
      </c>
      <c r="M28" s="47">
        <f t="shared" si="3"/>
        <v>1925.1</v>
      </c>
    </row>
    <row r="31" spans="1:13" ht="18.75">
      <c r="A31" s="61" t="s">
        <v>0</v>
      </c>
      <c r="B31" s="61"/>
      <c r="C31" s="61"/>
      <c r="D31" s="61"/>
      <c r="E31" s="61"/>
      <c r="F31" s="61"/>
      <c r="H31" s="61" t="s">
        <v>0</v>
      </c>
      <c r="I31" s="61"/>
      <c r="J31" s="61"/>
      <c r="K31" s="61"/>
      <c r="L31" s="61"/>
      <c r="M31" s="61"/>
    </row>
    <row r="32" spans="1:13" ht="18.75">
      <c r="A32" s="61" t="s">
        <v>30</v>
      </c>
      <c r="B32" s="61"/>
      <c r="C32" s="61"/>
      <c r="D32" s="61"/>
      <c r="E32" s="61"/>
      <c r="F32" s="61"/>
      <c r="H32" s="61" t="s">
        <v>31</v>
      </c>
      <c r="I32" s="61"/>
      <c r="J32" s="61"/>
      <c r="K32" s="61"/>
      <c r="L32" s="61"/>
      <c r="M32" s="61"/>
    </row>
    <row r="33" spans="1:13" ht="18.75">
      <c r="A33" s="61" t="s">
        <v>2</v>
      </c>
      <c r="B33" s="61" t="s">
        <v>3</v>
      </c>
      <c r="C33" s="61" t="s">
        <v>4</v>
      </c>
      <c r="D33" s="61"/>
      <c r="E33" s="61" t="s">
        <v>5</v>
      </c>
      <c r="F33" s="61"/>
      <c r="H33" s="61" t="s">
        <v>2</v>
      </c>
      <c r="I33" s="61" t="s">
        <v>3</v>
      </c>
      <c r="J33" s="61" t="s">
        <v>4</v>
      </c>
      <c r="K33" s="61"/>
      <c r="L33" s="61" t="s">
        <v>5</v>
      </c>
      <c r="M33" s="61"/>
    </row>
    <row r="34" spans="1:13" ht="37.5">
      <c r="A34" s="61"/>
      <c r="B34" s="61"/>
      <c r="C34" s="28" t="s">
        <v>6</v>
      </c>
      <c r="D34" s="28" t="s">
        <v>25</v>
      </c>
      <c r="E34" s="28" t="s">
        <v>6</v>
      </c>
      <c r="F34" s="28" t="s">
        <v>25</v>
      </c>
      <c r="H34" s="61"/>
      <c r="I34" s="61"/>
      <c r="J34" s="28" t="s">
        <v>6</v>
      </c>
      <c r="K34" s="28" t="s">
        <v>25</v>
      </c>
      <c r="L34" s="28" t="s">
        <v>6</v>
      </c>
      <c r="M34" s="28" t="s">
        <v>25</v>
      </c>
    </row>
    <row r="35" spans="1:13" ht="18.75">
      <c r="A35" s="41">
        <v>1</v>
      </c>
      <c r="B35" s="41" t="s">
        <v>9</v>
      </c>
      <c r="C35" s="40">
        <v>85</v>
      </c>
      <c r="D35" s="46">
        <v>8530.64</v>
      </c>
      <c r="E35" s="40">
        <v>2</v>
      </c>
      <c r="F35" s="46">
        <v>214.1</v>
      </c>
      <c r="H35" s="41">
        <v>1</v>
      </c>
      <c r="I35" s="41" t="s">
        <v>9</v>
      </c>
      <c r="J35" s="40">
        <v>161</v>
      </c>
      <c r="K35" s="46">
        <v>16243.71</v>
      </c>
      <c r="L35" s="40">
        <v>12</v>
      </c>
      <c r="M35" s="46">
        <v>716.94</v>
      </c>
    </row>
    <row r="36" spans="1:13" ht="18.75">
      <c r="A36" s="41">
        <v>2</v>
      </c>
      <c r="B36" s="44" t="s">
        <v>10</v>
      </c>
      <c r="C36" s="44">
        <v>75</v>
      </c>
      <c r="D36" s="47">
        <v>6665.77</v>
      </c>
      <c r="E36" s="44">
        <v>0</v>
      </c>
      <c r="F36" s="47">
        <v>0</v>
      </c>
      <c r="H36" s="41">
        <v>2</v>
      </c>
      <c r="I36" s="44" t="s">
        <v>10</v>
      </c>
      <c r="J36" s="44">
        <v>94</v>
      </c>
      <c r="K36" s="47">
        <v>9553.0499999999993</v>
      </c>
      <c r="L36" s="44">
        <v>8</v>
      </c>
      <c r="M36" s="47">
        <v>273.33999999999997</v>
      </c>
    </row>
    <row r="37" spans="1:13" ht="18.75">
      <c r="A37" s="41">
        <v>3</v>
      </c>
      <c r="B37" s="44" t="s">
        <v>11</v>
      </c>
      <c r="C37" s="44">
        <v>42</v>
      </c>
      <c r="D37" s="47">
        <v>4443.09</v>
      </c>
      <c r="E37" s="44">
        <v>7</v>
      </c>
      <c r="F37" s="47">
        <v>207.31</v>
      </c>
      <c r="H37" s="41">
        <v>3</v>
      </c>
      <c r="I37" s="44" t="s">
        <v>11</v>
      </c>
      <c r="J37" s="44">
        <v>68</v>
      </c>
      <c r="K37" s="47">
        <v>6867.79</v>
      </c>
      <c r="L37" s="44">
        <v>1</v>
      </c>
      <c r="M37" s="47">
        <v>44.79</v>
      </c>
    </row>
    <row r="38" spans="1:13" ht="18.75">
      <c r="A38" s="41">
        <v>4</v>
      </c>
      <c r="B38" s="44" t="s">
        <v>13</v>
      </c>
      <c r="C38" s="44">
        <v>20</v>
      </c>
      <c r="D38" s="47">
        <v>2459.13</v>
      </c>
      <c r="E38" s="44">
        <v>1</v>
      </c>
      <c r="F38" s="47">
        <v>42.3</v>
      </c>
      <c r="H38" s="41">
        <v>4</v>
      </c>
      <c r="I38" s="44" t="s">
        <v>13</v>
      </c>
      <c r="J38" s="44">
        <v>23</v>
      </c>
      <c r="K38" s="47">
        <v>2874.2</v>
      </c>
      <c r="L38" s="44">
        <v>5</v>
      </c>
      <c r="M38" s="47">
        <v>287.35000000000002</v>
      </c>
    </row>
    <row r="39" spans="1:13" ht="18.75">
      <c r="A39" s="41">
        <v>5</v>
      </c>
      <c r="B39" s="44" t="s">
        <v>14</v>
      </c>
      <c r="C39" s="44">
        <v>20</v>
      </c>
      <c r="D39" s="47">
        <v>2259.2600000000002</v>
      </c>
      <c r="E39" s="44">
        <v>0</v>
      </c>
      <c r="F39" s="47">
        <v>0</v>
      </c>
      <c r="H39" s="41">
        <v>5</v>
      </c>
      <c r="I39" s="44" t="s">
        <v>14</v>
      </c>
      <c r="J39" s="44">
        <v>22</v>
      </c>
      <c r="K39" s="47">
        <v>2537.08</v>
      </c>
      <c r="L39" s="44">
        <v>1</v>
      </c>
      <c r="M39" s="47">
        <v>49.59</v>
      </c>
    </row>
    <row r="40" spans="1:13" ht="18.75">
      <c r="A40" s="41">
        <v>6</v>
      </c>
      <c r="B40" s="44" t="s">
        <v>15</v>
      </c>
      <c r="C40" s="44">
        <v>8</v>
      </c>
      <c r="D40" s="47">
        <v>939.06</v>
      </c>
      <c r="E40" s="44">
        <v>0</v>
      </c>
      <c r="F40" s="47">
        <v>0</v>
      </c>
      <c r="H40" s="41">
        <v>6</v>
      </c>
      <c r="I40" s="44" t="s">
        <v>15</v>
      </c>
      <c r="J40" s="44">
        <v>12</v>
      </c>
      <c r="K40" s="47">
        <v>1445.7</v>
      </c>
      <c r="L40" s="44">
        <v>3</v>
      </c>
      <c r="M40" s="47">
        <v>88.86</v>
      </c>
    </row>
    <row r="41" spans="1:13" ht="18.75">
      <c r="A41" s="41">
        <v>7</v>
      </c>
      <c r="B41" s="44" t="s">
        <v>16</v>
      </c>
      <c r="C41" s="44">
        <v>6</v>
      </c>
      <c r="D41" s="47">
        <v>586.34</v>
      </c>
      <c r="E41" s="44">
        <v>0</v>
      </c>
      <c r="F41" s="47">
        <v>0</v>
      </c>
      <c r="H41" s="41">
        <v>7</v>
      </c>
      <c r="I41" s="44" t="s">
        <v>16</v>
      </c>
      <c r="J41" s="44">
        <v>9</v>
      </c>
      <c r="K41" s="47">
        <v>1161.4100000000001</v>
      </c>
      <c r="L41" s="44">
        <v>0</v>
      </c>
      <c r="M41" s="47">
        <v>0</v>
      </c>
    </row>
    <row r="42" spans="1:13" ht="18.75">
      <c r="A42" s="41">
        <v>8</v>
      </c>
      <c r="B42" s="44" t="s">
        <v>17</v>
      </c>
      <c r="C42" s="44">
        <v>0</v>
      </c>
      <c r="D42" s="47">
        <v>0</v>
      </c>
      <c r="E42" s="44">
        <v>0</v>
      </c>
      <c r="F42" s="47">
        <v>0</v>
      </c>
      <c r="H42" s="41">
        <v>8</v>
      </c>
      <c r="I42" s="44" t="s">
        <v>17</v>
      </c>
      <c r="J42" s="44">
        <v>0</v>
      </c>
      <c r="K42" s="47">
        <v>0</v>
      </c>
      <c r="L42" s="44">
        <v>0</v>
      </c>
      <c r="M42" s="47">
        <v>0</v>
      </c>
    </row>
    <row r="43" spans="1:13" ht="18.75">
      <c r="A43" s="62" t="s">
        <v>18</v>
      </c>
      <c r="B43" s="63"/>
      <c r="C43" s="44">
        <f>SUM(C35:C42)</f>
        <v>256</v>
      </c>
      <c r="D43" s="47">
        <f t="shared" ref="D43:F43" si="4">SUM(D35:D42)</f>
        <v>25883.29</v>
      </c>
      <c r="E43" s="44">
        <f t="shared" si="4"/>
        <v>10</v>
      </c>
      <c r="F43" s="47">
        <f t="shared" si="4"/>
        <v>463.71</v>
      </c>
      <c r="H43" s="62" t="s">
        <v>18</v>
      </c>
      <c r="I43" s="63"/>
      <c r="J43" s="44">
        <f>SUM(J35:J42)</f>
        <v>389</v>
      </c>
      <c r="K43" s="47">
        <f t="shared" ref="K43:M43" si="5">SUM(K35:K42)</f>
        <v>40682.94</v>
      </c>
      <c r="L43" s="44">
        <f t="shared" si="5"/>
        <v>30</v>
      </c>
      <c r="M43" s="47">
        <f t="shared" si="5"/>
        <v>1460.87</v>
      </c>
    </row>
    <row r="46" spans="1:13" ht="18.75">
      <c r="A46" s="55" t="s">
        <v>0</v>
      </c>
      <c r="B46" s="56"/>
      <c r="C46" s="56"/>
      <c r="D46" s="56"/>
      <c r="E46" s="56"/>
      <c r="F46" s="57"/>
      <c r="H46" s="69" t="s">
        <v>0</v>
      </c>
      <c r="I46" s="70"/>
      <c r="J46" s="70"/>
      <c r="K46" s="70"/>
      <c r="L46" s="70"/>
      <c r="M46" s="71"/>
    </row>
    <row r="47" spans="1:13" ht="18.75">
      <c r="A47" s="61" t="s">
        <v>32</v>
      </c>
      <c r="B47" s="61"/>
      <c r="C47" s="61"/>
      <c r="D47" s="61"/>
      <c r="E47" s="61"/>
      <c r="F47" s="61"/>
      <c r="H47" s="61" t="s">
        <v>33</v>
      </c>
      <c r="I47" s="61"/>
      <c r="J47" s="61"/>
      <c r="K47" s="61"/>
      <c r="L47" s="61"/>
      <c r="M47" s="61"/>
    </row>
    <row r="48" spans="1:13" ht="18.75">
      <c r="A48" s="61" t="s">
        <v>2</v>
      </c>
      <c r="B48" s="61" t="s">
        <v>3</v>
      </c>
      <c r="C48" s="61" t="s">
        <v>4</v>
      </c>
      <c r="D48" s="61"/>
      <c r="E48" s="61" t="s">
        <v>5</v>
      </c>
      <c r="F48" s="61"/>
      <c r="H48" s="61" t="s">
        <v>2</v>
      </c>
      <c r="I48" s="61" t="s">
        <v>3</v>
      </c>
      <c r="J48" s="61" t="s">
        <v>4</v>
      </c>
      <c r="K48" s="61"/>
      <c r="L48" s="61" t="s">
        <v>5</v>
      </c>
      <c r="M48" s="61"/>
    </row>
    <row r="49" spans="1:13" ht="37.5">
      <c r="A49" s="61"/>
      <c r="B49" s="61"/>
      <c r="C49" s="28" t="s">
        <v>6</v>
      </c>
      <c r="D49" s="28" t="s">
        <v>25</v>
      </c>
      <c r="E49" s="28" t="s">
        <v>6</v>
      </c>
      <c r="F49" s="28" t="s">
        <v>25</v>
      </c>
      <c r="H49" s="61"/>
      <c r="I49" s="61"/>
      <c r="J49" s="28" t="s">
        <v>6</v>
      </c>
      <c r="K49" s="28" t="s">
        <v>25</v>
      </c>
      <c r="L49" s="28" t="s">
        <v>6</v>
      </c>
      <c r="M49" s="28" t="s">
        <v>25</v>
      </c>
    </row>
    <row r="50" spans="1:13" ht="18.75">
      <c r="A50" s="41">
        <v>1</v>
      </c>
      <c r="B50" s="41" t="s">
        <v>9</v>
      </c>
      <c r="C50" s="40">
        <v>160</v>
      </c>
      <c r="D50" s="46">
        <v>17082.689999999999</v>
      </c>
      <c r="E50" s="40">
        <v>5</v>
      </c>
      <c r="F50" s="46">
        <v>202.79</v>
      </c>
      <c r="H50" s="41">
        <v>1</v>
      </c>
      <c r="I50" s="41" t="s">
        <v>9</v>
      </c>
      <c r="J50" s="40">
        <v>135</v>
      </c>
      <c r="K50" s="46">
        <v>14191.25</v>
      </c>
      <c r="L50" s="40">
        <v>11</v>
      </c>
      <c r="M50" s="46">
        <v>1899.1</v>
      </c>
    </row>
    <row r="51" spans="1:13" ht="18.75">
      <c r="A51" s="41">
        <v>2</v>
      </c>
      <c r="B51" s="44" t="s">
        <v>10</v>
      </c>
      <c r="C51" s="44">
        <v>56</v>
      </c>
      <c r="D51" s="47">
        <v>6570.59</v>
      </c>
      <c r="E51" s="44">
        <v>0</v>
      </c>
      <c r="F51" s="47">
        <v>0</v>
      </c>
      <c r="H51" s="41">
        <v>2</v>
      </c>
      <c r="I51" s="44" t="s">
        <v>10</v>
      </c>
      <c r="J51" s="44">
        <v>63</v>
      </c>
      <c r="K51" s="47">
        <v>7152.43</v>
      </c>
      <c r="L51" s="44">
        <v>0</v>
      </c>
      <c r="M51" s="44">
        <v>0</v>
      </c>
    </row>
    <row r="52" spans="1:13" ht="18.75">
      <c r="A52" s="41">
        <v>3</v>
      </c>
      <c r="B52" s="44" t="s">
        <v>11</v>
      </c>
      <c r="C52" s="44">
        <v>58</v>
      </c>
      <c r="D52" s="47">
        <v>5568.83</v>
      </c>
      <c r="E52" s="44">
        <v>4</v>
      </c>
      <c r="F52" s="47">
        <v>127.2</v>
      </c>
      <c r="H52" s="41">
        <v>3</v>
      </c>
      <c r="I52" s="44" t="s">
        <v>11</v>
      </c>
      <c r="J52" s="44">
        <v>49</v>
      </c>
      <c r="K52" s="47">
        <v>4871.91</v>
      </c>
      <c r="L52" s="44">
        <v>0</v>
      </c>
      <c r="M52" s="44">
        <v>0</v>
      </c>
    </row>
    <row r="53" spans="1:13" ht="18.75">
      <c r="A53" s="41">
        <v>4</v>
      </c>
      <c r="B53" s="44" t="s">
        <v>13</v>
      </c>
      <c r="C53" s="44">
        <v>17</v>
      </c>
      <c r="D53" s="47">
        <v>1973.58</v>
      </c>
      <c r="E53" s="44">
        <v>0</v>
      </c>
      <c r="F53" s="47">
        <v>0</v>
      </c>
      <c r="H53" s="41">
        <v>4</v>
      </c>
      <c r="I53" s="44" t="s">
        <v>13</v>
      </c>
      <c r="J53" s="44">
        <v>18</v>
      </c>
      <c r="K53" s="47">
        <v>2082.41</v>
      </c>
      <c r="L53" s="44">
        <v>1</v>
      </c>
      <c r="M53" s="47">
        <v>9.94</v>
      </c>
    </row>
    <row r="54" spans="1:13" ht="18.75">
      <c r="A54" s="41">
        <v>5</v>
      </c>
      <c r="B54" s="44" t="s">
        <v>14</v>
      </c>
      <c r="C54" s="44">
        <v>22</v>
      </c>
      <c r="D54" s="47">
        <v>2586.19</v>
      </c>
      <c r="E54" s="44">
        <v>1</v>
      </c>
      <c r="F54" s="47">
        <v>31.45</v>
      </c>
      <c r="H54" s="41">
        <v>5</v>
      </c>
      <c r="I54" s="44" t="s">
        <v>14</v>
      </c>
      <c r="J54" s="44">
        <v>19</v>
      </c>
      <c r="K54" s="47">
        <v>2353.0500000000002</v>
      </c>
      <c r="L54" s="44">
        <v>5</v>
      </c>
      <c r="M54" s="47">
        <v>323.77</v>
      </c>
    </row>
    <row r="55" spans="1:13" ht="18.75">
      <c r="A55" s="41">
        <v>6</v>
      </c>
      <c r="B55" s="44" t="s">
        <v>15</v>
      </c>
      <c r="C55" s="44">
        <v>13</v>
      </c>
      <c r="D55" s="47">
        <v>1558.83</v>
      </c>
      <c r="E55" s="44">
        <v>1</v>
      </c>
      <c r="F55" s="47">
        <v>1211.94</v>
      </c>
      <c r="H55" s="41">
        <v>6</v>
      </c>
      <c r="I55" s="44" t="s">
        <v>15</v>
      </c>
      <c r="J55" s="44">
        <v>13</v>
      </c>
      <c r="K55" s="47">
        <v>1746.92</v>
      </c>
      <c r="L55" s="44">
        <v>0</v>
      </c>
      <c r="M55" s="44">
        <v>0</v>
      </c>
    </row>
    <row r="56" spans="1:13" ht="18.75">
      <c r="A56" s="41">
        <v>7</v>
      </c>
      <c r="B56" s="44" t="s">
        <v>16</v>
      </c>
      <c r="C56" s="44">
        <v>22</v>
      </c>
      <c r="D56" s="47">
        <v>2282.83</v>
      </c>
      <c r="E56" s="44">
        <v>0</v>
      </c>
      <c r="F56" s="47">
        <v>0</v>
      </c>
      <c r="H56" s="41">
        <v>7</v>
      </c>
      <c r="I56" s="44" t="s">
        <v>16</v>
      </c>
      <c r="J56" s="44">
        <v>14</v>
      </c>
      <c r="K56" s="47">
        <v>1560.5</v>
      </c>
      <c r="L56" s="44">
        <v>2</v>
      </c>
      <c r="M56" s="47">
        <v>111.66</v>
      </c>
    </row>
    <row r="57" spans="1:13" ht="18.75">
      <c r="A57" s="41">
        <v>8</v>
      </c>
      <c r="B57" s="44" t="s">
        <v>17</v>
      </c>
      <c r="C57" s="44">
        <v>0</v>
      </c>
      <c r="D57" s="47">
        <v>0</v>
      </c>
      <c r="E57" s="44">
        <v>0</v>
      </c>
      <c r="F57" s="47">
        <v>0</v>
      </c>
      <c r="H57" s="41">
        <v>8</v>
      </c>
      <c r="I57" s="44" t="s">
        <v>17</v>
      </c>
      <c r="J57" s="44">
        <v>0</v>
      </c>
      <c r="K57" s="47">
        <v>0</v>
      </c>
      <c r="L57" s="44">
        <v>0</v>
      </c>
      <c r="M57" s="44">
        <v>0</v>
      </c>
    </row>
    <row r="58" spans="1:13" ht="18.75" customHeight="1">
      <c r="A58" s="62" t="s">
        <v>18</v>
      </c>
      <c r="B58" s="63"/>
      <c r="C58" s="44">
        <f>SUM(C50:C57)</f>
        <v>348</v>
      </c>
      <c r="D58" s="47">
        <f t="shared" ref="D58:F58" si="6">SUM(D50:D57)</f>
        <v>37623.540000000008</v>
      </c>
      <c r="E58" s="44">
        <f t="shared" si="6"/>
        <v>11</v>
      </c>
      <c r="F58" s="47">
        <f t="shared" si="6"/>
        <v>1573.38</v>
      </c>
      <c r="H58" s="62" t="s">
        <v>18</v>
      </c>
      <c r="I58" s="63"/>
      <c r="J58" s="44">
        <f>SUM(J50:J57)</f>
        <v>311</v>
      </c>
      <c r="K58" s="47">
        <f t="shared" ref="K58:M58" si="7">SUM(K50:K57)</f>
        <v>33958.47</v>
      </c>
      <c r="L58" s="44">
        <f t="shared" si="7"/>
        <v>19</v>
      </c>
      <c r="M58" s="47">
        <f t="shared" si="7"/>
        <v>2344.4699999999998</v>
      </c>
    </row>
  </sheetData>
  <mergeCells count="56"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opLeftCell="A31" workbookViewId="0">
      <selection activeCell="M14" sqref="M14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6.125" style="1" customWidth="1"/>
    <col min="8" max="11" width="20.25" style="1" customWidth="1"/>
    <col min="12" max="16384" width="9" style="1"/>
  </cols>
  <sheetData>
    <row r="1" spans="1:11">
      <c r="A1" s="72" t="s">
        <v>9</v>
      </c>
      <c r="B1" s="72"/>
      <c r="C1" s="72"/>
      <c r="D1" s="72"/>
      <c r="E1" s="72"/>
      <c r="G1" s="72" t="s">
        <v>10</v>
      </c>
      <c r="H1" s="72"/>
      <c r="I1" s="72"/>
      <c r="J1" s="72"/>
      <c r="K1" s="72"/>
    </row>
    <row r="2" spans="1:11">
      <c r="A2" s="72" t="s">
        <v>34</v>
      </c>
      <c r="B2" s="73" t="s">
        <v>4</v>
      </c>
      <c r="C2" s="73"/>
      <c r="D2" s="72" t="s">
        <v>5</v>
      </c>
      <c r="E2" s="72"/>
      <c r="G2" s="72" t="s">
        <v>34</v>
      </c>
      <c r="H2" s="73" t="s">
        <v>4</v>
      </c>
      <c r="I2" s="73"/>
      <c r="J2" s="72" t="s">
        <v>5</v>
      </c>
      <c r="K2" s="72"/>
    </row>
    <row r="3" spans="1:11">
      <c r="A3" s="72"/>
      <c r="B3" s="2" t="s">
        <v>6</v>
      </c>
      <c r="C3" s="2" t="s">
        <v>25</v>
      </c>
      <c r="D3" s="2" t="s">
        <v>6</v>
      </c>
      <c r="E3" s="2" t="s">
        <v>25</v>
      </c>
      <c r="G3" s="72"/>
      <c r="H3" s="2" t="s">
        <v>6</v>
      </c>
      <c r="I3" s="2" t="s">
        <v>25</v>
      </c>
      <c r="J3" s="2" t="s">
        <v>6</v>
      </c>
      <c r="K3" s="2" t="s">
        <v>25</v>
      </c>
    </row>
    <row r="4" spans="1:11">
      <c r="A4" s="2" t="s">
        <v>35</v>
      </c>
      <c r="B4" s="2">
        <v>590</v>
      </c>
      <c r="C4" s="2">
        <v>60166.59</v>
      </c>
      <c r="D4" s="2">
        <v>15</v>
      </c>
      <c r="E4" s="2">
        <v>1991.89</v>
      </c>
      <c r="G4" s="2" t="s">
        <v>35</v>
      </c>
      <c r="H4" s="2">
        <v>284</v>
      </c>
      <c r="I4" s="2">
        <v>29059.73</v>
      </c>
      <c r="J4" s="2">
        <v>16</v>
      </c>
      <c r="K4" s="2">
        <v>1033.3</v>
      </c>
    </row>
    <row r="5" spans="1:11">
      <c r="A5" s="3">
        <v>44317</v>
      </c>
      <c r="B5" s="2">
        <v>146</v>
      </c>
      <c r="C5" s="26">
        <v>15360.12</v>
      </c>
      <c r="D5" s="14">
        <v>2</v>
      </c>
      <c r="E5" s="15">
        <v>126.33</v>
      </c>
      <c r="G5" s="3">
        <v>44317</v>
      </c>
      <c r="H5" s="17">
        <v>58</v>
      </c>
      <c r="I5" s="17">
        <v>5599.97</v>
      </c>
      <c r="J5" s="17">
        <v>0</v>
      </c>
      <c r="K5" s="17">
        <v>0</v>
      </c>
    </row>
    <row r="6" spans="1:11">
      <c r="A6" s="3">
        <v>44348</v>
      </c>
      <c r="B6" s="4">
        <v>123</v>
      </c>
      <c r="C6" s="4">
        <v>12902.31</v>
      </c>
      <c r="D6" s="4">
        <v>4</v>
      </c>
      <c r="E6" s="4">
        <v>233.05</v>
      </c>
      <c r="G6" s="3">
        <v>44348</v>
      </c>
      <c r="H6" s="17">
        <v>62</v>
      </c>
      <c r="I6" s="17">
        <v>6394.88</v>
      </c>
      <c r="J6" s="17">
        <v>3</v>
      </c>
      <c r="K6" s="17">
        <v>170.76</v>
      </c>
    </row>
    <row r="7" spans="1:11">
      <c r="A7" s="3">
        <v>44378</v>
      </c>
      <c r="B7" s="4">
        <v>140</v>
      </c>
      <c r="C7" s="33">
        <v>14360.7</v>
      </c>
      <c r="D7" s="4">
        <v>16</v>
      </c>
      <c r="E7" s="33">
        <v>3011.79</v>
      </c>
      <c r="G7" s="3">
        <v>44378</v>
      </c>
      <c r="H7" s="17">
        <v>93</v>
      </c>
      <c r="I7" s="38">
        <v>8241.27</v>
      </c>
      <c r="J7" s="17">
        <v>10</v>
      </c>
      <c r="K7" s="38">
        <v>532.70000000000005</v>
      </c>
    </row>
    <row r="8" spans="1:11">
      <c r="A8" s="3">
        <v>44409</v>
      </c>
      <c r="B8" s="12">
        <v>148</v>
      </c>
      <c r="C8" s="37">
        <v>14861.92</v>
      </c>
      <c r="D8" s="12">
        <v>11</v>
      </c>
      <c r="E8" s="37">
        <v>861.52</v>
      </c>
      <c r="G8" s="3">
        <v>44409</v>
      </c>
      <c r="H8" s="17">
        <v>115</v>
      </c>
      <c r="I8" s="38">
        <v>9995.57</v>
      </c>
      <c r="J8" s="17">
        <v>1</v>
      </c>
      <c r="K8" s="38">
        <v>80.150000000000006</v>
      </c>
    </row>
    <row r="9" spans="1:11">
      <c r="A9" s="3">
        <v>44440</v>
      </c>
      <c r="B9" s="12">
        <v>85</v>
      </c>
      <c r="C9" s="37">
        <v>8530.64</v>
      </c>
      <c r="D9" s="12">
        <v>2</v>
      </c>
      <c r="E9" s="37">
        <v>214.1</v>
      </c>
      <c r="G9" s="3">
        <v>44440</v>
      </c>
      <c r="H9" s="17">
        <v>75</v>
      </c>
      <c r="I9" s="38">
        <v>6665.77</v>
      </c>
      <c r="J9" s="17">
        <v>0</v>
      </c>
      <c r="K9" s="38">
        <v>0</v>
      </c>
    </row>
    <row r="10" spans="1:11">
      <c r="A10" s="3">
        <v>44470</v>
      </c>
      <c r="B10" s="12">
        <v>161</v>
      </c>
      <c r="C10" s="37">
        <v>16243.71</v>
      </c>
      <c r="D10" s="12">
        <v>12</v>
      </c>
      <c r="E10" s="37">
        <v>716.94</v>
      </c>
      <c r="G10" s="3">
        <v>44470</v>
      </c>
      <c r="H10" s="17">
        <v>94</v>
      </c>
      <c r="I10" s="38">
        <v>9553.0499999999993</v>
      </c>
      <c r="J10" s="17">
        <v>8</v>
      </c>
      <c r="K10" s="38">
        <v>273.33999999999997</v>
      </c>
    </row>
    <row r="11" spans="1:11">
      <c r="A11" s="3">
        <v>44501</v>
      </c>
      <c r="B11" s="12">
        <v>160</v>
      </c>
      <c r="C11" s="37">
        <v>17082.689999999999</v>
      </c>
      <c r="D11" s="12">
        <v>5</v>
      </c>
      <c r="E11" s="37">
        <v>202.79</v>
      </c>
      <c r="G11" s="3">
        <v>44501</v>
      </c>
      <c r="H11" s="17">
        <v>56</v>
      </c>
      <c r="I11" s="38">
        <v>6570.59</v>
      </c>
      <c r="J11" s="17">
        <v>0</v>
      </c>
      <c r="K11" s="38">
        <v>0</v>
      </c>
    </row>
    <row r="12" spans="1:11">
      <c r="A12" s="3">
        <v>44531</v>
      </c>
      <c r="B12" s="12">
        <v>135</v>
      </c>
      <c r="C12" s="37">
        <v>14191.25</v>
      </c>
      <c r="D12" s="12">
        <v>11</v>
      </c>
      <c r="E12" s="37">
        <v>1899.1</v>
      </c>
      <c r="G12" s="3">
        <v>44531</v>
      </c>
      <c r="H12" s="17">
        <v>63</v>
      </c>
      <c r="I12" s="38">
        <v>7152.43</v>
      </c>
      <c r="J12" s="17">
        <v>0</v>
      </c>
      <c r="K12" s="17">
        <v>0</v>
      </c>
    </row>
    <row r="13" spans="1:11">
      <c r="A13" s="3" t="s">
        <v>36</v>
      </c>
      <c r="B13" s="2">
        <f>SUM(B4:B12)</f>
        <v>1688</v>
      </c>
      <c r="C13" s="2">
        <f>SUM(C4:C12)</f>
        <v>173699.93</v>
      </c>
      <c r="D13" s="2">
        <f>SUM(D4:D12)</f>
        <v>78</v>
      </c>
      <c r="E13" s="2">
        <f>SUM(E4:E12)</f>
        <v>9257.51</v>
      </c>
      <c r="G13" s="3" t="s">
        <v>36</v>
      </c>
      <c r="H13" s="2">
        <f>SUM(H4:H12)</f>
        <v>900</v>
      </c>
      <c r="I13" s="2">
        <f>SUM(I4:I12)</f>
        <v>89233.25999999998</v>
      </c>
      <c r="J13" s="2">
        <f>SUM(J4:J12)</f>
        <v>38</v>
      </c>
      <c r="K13" s="2">
        <f>SUM(K4:K12)</f>
        <v>2090.25</v>
      </c>
    </row>
    <row r="14" spans="1:11">
      <c r="A14" s="5"/>
      <c r="G14" s="5"/>
    </row>
    <row r="16" spans="1:11">
      <c r="A16" s="72" t="s">
        <v>11</v>
      </c>
      <c r="B16" s="72"/>
      <c r="C16" s="72"/>
      <c r="D16" s="72"/>
      <c r="E16" s="72"/>
      <c r="G16" s="72" t="s">
        <v>13</v>
      </c>
      <c r="H16" s="72"/>
      <c r="I16" s="72"/>
      <c r="J16" s="72"/>
      <c r="K16" s="72"/>
    </row>
    <row r="17" spans="1:11">
      <c r="A17" s="72" t="s">
        <v>34</v>
      </c>
      <c r="B17" s="73" t="s">
        <v>4</v>
      </c>
      <c r="C17" s="73"/>
      <c r="D17" s="72" t="s">
        <v>5</v>
      </c>
      <c r="E17" s="72"/>
      <c r="G17" s="72" t="s">
        <v>34</v>
      </c>
      <c r="H17" s="73" t="s">
        <v>4</v>
      </c>
      <c r="I17" s="73"/>
      <c r="J17" s="72" t="s">
        <v>5</v>
      </c>
      <c r="K17" s="72"/>
    </row>
    <row r="18" spans="1:11">
      <c r="A18" s="72"/>
      <c r="B18" s="2" t="s">
        <v>6</v>
      </c>
      <c r="C18" s="2" t="s">
        <v>25</v>
      </c>
      <c r="D18" s="2" t="s">
        <v>6</v>
      </c>
      <c r="E18" s="2" t="s">
        <v>25</v>
      </c>
      <c r="G18" s="72"/>
      <c r="H18" s="2" t="s">
        <v>6</v>
      </c>
      <c r="I18" s="2" t="s">
        <v>25</v>
      </c>
      <c r="J18" s="2" t="s">
        <v>6</v>
      </c>
      <c r="K18" s="2" t="s">
        <v>25</v>
      </c>
    </row>
    <row r="19" spans="1:11">
      <c r="A19" s="2" t="s">
        <v>35</v>
      </c>
      <c r="B19" s="2">
        <v>277</v>
      </c>
      <c r="C19" s="2">
        <v>31654.1</v>
      </c>
      <c r="D19" s="2">
        <v>20</v>
      </c>
      <c r="E19" s="2">
        <v>2441.4299999999998</v>
      </c>
      <c r="G19" s="2" t="s">
        <v>35</v>
      </c>
      <c r="H19" s="2">
        <v>188</v>
      </c>
      <c r="I19" s="2">
        <v>22601.54</v>
      </c>
      <c r="J19" s="2">
        <v>16</v>
      </c>
      <c r="K19" s="2">
        <v>1018.21</v>
      </c>
    </row>
    <row r="20" spans="1:11">
      <c r="A20" s="3">
        <v>44317</v>
      </c>
      <c r="B20" s="17">
        <v>62</v>
      </c>
      <c r="C20" s="17">
        <v>6389.71</v>
      </c>
      <c r="D20" s="17">
        <v>5</v>
      </c>
      <c r="E20" s="17">
        <v>214.7</v>
      </c>
      <c r="G20" s="3">
        <v>44317</v>
      </c>
      <c r="H20" s="17">
        <v>28</v>
      </c>
      <c r="I20" s="17">
        <v>3252.05</v>
      </c>
      <c r="J20" s="17">
        <v>11</v>
      </c>
      <c r="K20" s="17">
        <v>788.9</v>
      </c>
    </row>
    <row r="21" spans="1:11">
      <c r="A21" s="3">
        <v>44348</v>
      </c>
      <c r="B21" s="17">
        <v>52</v>
      </c>
      <c r="C21" s="17">
        <v>4939.01</v>
      </c>
      <c r="D21" s="17">
        <v>4</v>
      </c>
      <c r="E21" s="17">
        <v>117.57</v>
      </c>
      <c r="G21" s="3">
        <v>44348</v>
      </c>
      <c r="H21" s="17">
        <v>26</v>
      </c>
      <c r="I21" s="17">
        <v>3210.41</v>
      </c>
      <c r="J21" s="17">
        <v>4</v>
      </c>
      <c r="K21" s="17">
        <v>195.51</v>
      </c>
    </row>
    <row r="22" spans="1:11">
      <c r="A22" s="3">
        <v>44378</v>
      </c>
      <c r="B22" s="17">
        <v>58</v>
      </c>
      <c r="C22" s="38">
        <v>5285.97</v>
      </c>
      <c r="D22" s="17">
        <v>7</v>
      </c>
      <c r="E22" s="38">
        <v>224.48</v>
      </c>
      <c r="G22" s="3">
        <v>44378</v>
      </c>
      <c r="H22" s="17">
        <v>28</v>
      </c>
      <c r="I22" s="38">
        <v>3357.94</v>
      </c>
      <c r="J22" s="17">
        <v>1</v>
      </c>
      <c r="K22" s="38">
        <v>5.96</v>
      </c>
    </row>
    <row r="23" spans="1:11">
      <c r="A23" s="3">
        <v>44409</v>
      </c>
      <c r="B23" s="17">
        <v>106</v>
      </c>
      <c r="C23" s="38">
        <v>9910.8700000000008</v>
      </c>
      <c r="D23" s="17">
        <v>6</v>
      </c>
      <c r="E23" s="38">
        <v>225.93</v>
      </c>
      <c r="G23" s="3">
        <v>44409</v>
      </c>
      <c r="H23" s="17">
        <v>26</v>
      </c>
      <c r="I23" s="38">
        <v>3303.76</v>
      </c>
      <c r="J23" s="17">
        <v>2</v>
      </c>
      <c r="K23" s="38">
        <v>670.15</v>
      </c>
    </row>
    <row r="24" spans="1:11">
      <c r="A24" s="3">
        <v>44440</v>
      </c>
      <c r="B24" s="17">
        <v>42</v>
      </c>
      <c r="C24" s="38">
        <v>4443.09</v>
      </c>
      <c r="D24" s="17">
        <v>7</v>
      </c>
      <c r="E24" s="38">
        <v>207.31</v>
      </c>
      <c r="G24" s="3">
        <v>44440</v>
      </c>
      <c r="H24" s="17">
        <v>20</v>
      </c>
      <c r="I24" s="38">
        <v>2459.13</v>
      </c>
      <c r="J24" s="17">
        <v>1</v>
      </c>
      <c r="K24" s="38">
        <v>42.3</v>
      </c>
    </row>
    <row r="25" spans="1:11">
      <c r="A25" s="3">
        <v>44470</v>
      </c>
      <c r="B25" s="17">
        <v>68</v>
      </c>
      <c r="C25" s="38">
        <v>6867.79</v>
      </c>
      <c r="D25" s="17">
        <v>1</v>
      </c>
      <c r="E25" s="38">
        <v>44.79</v>
      </c>
      <c r="G25" s="3">
        <v>44470</v>
      </c>
      <c r="H25" s="17">
        <v>23</v>
      </c>
      <c r="I25" s="38">
        <v>2874.2</v>
      </c>
      <c r="J25" s="17">
        <v>5</v>
      </c>
      <c r="K25" s="38">
        <v>287.35000000000002</v>
      </c>
    </row>
    <row r="26" spans="1:11">
      <c r="A26" s="3">
        <v>44501</v>
      </c>
      <c r="B26" s="17">
        <v>58</v>
      </c>
      <c r="C26" s="38">
        <v>5568.83</v>
      </c>
      <c r="D26" s="17">
        <v>4</v>
      </c>
      <c r="E26" s="38">
        <v>127.2</v>
      </c>
      <c r="G26" s="3">
        <v>44501</v>
      </c>
      <c r="H26" s="17">
        <v>17</v>
      </c>
      <c r="I26" s="38">
        <v>1973.58</v>
      </c>
      <c r="J26" s="17">
        <v>0</v>
      </c>
      <c r="K26" s="38">
        <v>0</v>
      </c>
    </row>
    <row r="27" spans="1:11">
      <c r="A27" s="3">
        <v>44531</v>
      </c>
      <c r="B27" s="17">
        <v>49</v>
      </c>
      <c r="C27" s="38">
        <v>4871.91</v>
      </c>
      <c r="D27" s="17">
        <v>0</v>
      </c>
      <c r="E27" s="17">
        <v>0</v>
      </c>
      <c r="G27" s="3">
        <v>44531</v>
      </c>
      <c r="H27" s="17">
        <v>18</v>
      </c>
      <c r="I27" s="38">
        <v>2082.41</v>
      </c>
      <c r="J27" s="17">
        <v>1</v>
      </c>
      <c r="K27" s="38">
        <v>9.94</v>
      </c>
    </row>
    <row r="28" spans="1:11">
      <c r="A28" s="3" t="s">
        <v>36</v>
      </c>
      <c r="B28" s="2">
        <f>SUM(B19:B27)</f>
        <v>772</v>
      </c>
      <c r="C28" s="2">
        <f>SUM(C19:C27)</f>
        <v>79931.28</v>
      </c>
      <c r="D28" s="2">
        <f>SUM(D19:D27)</f>
        <v>54</v>
      </c>
      <c r="E28" s="2">
        <f>SUM(E19:E27)</f>
        <v>3603.4099999999994</v>
      </c>
      <c r="G28" s="3" t="s">
        <v>36</v>
      </c>
      <c r="H28" s="2">
        <f>SUM(H19:H27)</f>
        <v>374</v>
      </c>
      <c r="I28" s="2">
        <f>SUM(I19:I27)</f>
        <v>45115.01999999999</v>
      </c>
      <c r="J28" s="2">
        <f>SUM(J19:J27)</f>
        <v>41</v>
      </c>
      <c r="K28" s="2">
        <f>SUM(K19:K27)</f>
        <v>3018.32</v>
      </c>
    </row>
    <row r="29" spans="1:11">
      <c r="G29" s="5"/>
    </row>
    <row r="31" spans="1:11">
      <c r="A31" s="72" t="s">
        <v>14</v>
      </c>
      <c r="B31" s="72"/>
      <c r="C31" s="72"/>
      <c r="D31" s="72"/>
      <c r="E31" s="72"/>
      <c r="G31" s="72" t="s">
        <v>15</v>
      </c>
      <c r="H31" s="72"/>
      <c r="I31" s="72"/>
      <c r="J31" s="72"/>
      <c r="K31" s="72"/>
    </row>
    <row r="32" spans="1:11">
      <c r="A32" s="72" t="s">
        <v>34</v>
      </c>
      <c r="B32" s="73" t="s">
        <v>4</v>
      </c>
      <c r="C32" s="73"/>
      <c r="D32" s="72" t="s">
        <v>5</v>
      </c>
      <c r="E32" s="72"/>
      <c r="G32" s="72" t="s">
        <v>34</v>
      </c>
      <c r="H32" s="73" t="s">
        <v>4</v>
      </c>
      <c r="I32" s="73"/>
      <c r="J32" s="72" t="s">
        <v>5</v>
      </c>
      <c r="K32" s="72"/>
    </row>
    <row r="33" spans="1:11">
      <c r="A33" s="72"/>
      <c r="B33" s="2" t="s">
        <v>6</v>
      </c>
      <c r="C33" s="2" t="s">
        <v>25</v>
      </c>
      <c r="D33" s="2" t="s">
        <v>6</v>
      </c>
      <c r="E33" s="2" t="s">
        <v>25</v>
      </c>
      <c r="G33" s="72"/>
      <c r="H33" s="2" t="s">
        <v>6</v>
      </c>
      <c r="I33" s="2" t="s">
        <v>25</v>
      </c>
      <c r="J33" s="2" t="s">
        <v>6</v>
      </c>
      <c r="K33" s="2" t="s">
        <v>25</v>
      </c>
    </row>
    <row r="34" spans="1:11">
      <c r="A34" s="2" t="s">
        <v>35</v>
      </c>
      <c r="B34" s="2">
        <v>77</v>
      </c>
      <c r="C34" s="2">
        <v>9314.69</v>
      </c>
      <c r="D34" s="2">
        <v>8</v>
      </c>
      <c r="E34" s="2">
        <v>6935.23</v>
      </c>
      <c r="G34" s="2" t="s">
        <v>35</v>
      </c>
      <c r="H34" s="2">
        <v>52</v>
      </c>
      <c r="I34" s="2">
        <v>6570.97</v>
      </c>
      <c r="J34" s="2">
        <v>5</v>
      </c>
      <c r="K34" s="2">
        <v>180.76</v>
      </c>
    </row>
    <row r="35" spans="1:11">
      <c r="A35" s="3">
        <v>44317</v>
      </c>
      <c r="B35" s="17">
        <v>14</v>
      </c>
      <c r="C35" s="17">
        <v>1603.05</v>
      </c>
      <c r="D35" s="17">
        <v>2</v>
      </c>
      <c r="E35" s="17">
        <v>5423.23</v>
      </c>
      <c r="G35" s="3">
        <v>44317</v>
      </c>
      <c r="H35" s="17">
        <v>8</v>
      </c>
      <c r="I35" s="17">
        <v>1075.27</v>
      </c>
      <c r="J35" s="17">
        <v>3</v>
      </c>
      <c r="K35" s="17">
        <v>7919.27</v>
      </c>
    </row>
    <row r="36" spans="1:11">
      <c r="A36" s="3">
        <v>44348</v>
      </c>
      <c r="B36" s="17">
        <v>21</v>
      </c>
      <c r="C36" s="17">
        <v>2115.2399999999998</v>
      </c>
      <c r="D36" s="17">
        <v>0</v>
      </c>
      <c r="E36" s="17">
        <v>0</v>
      </c>
      <c r="G36" s="3">
        <v>44348</v>
      </c>
      <c r="H36" s="17">
        <v>58</v>
      </c>
      <c r="I36" s="17">
        <v>5728.72</v>
      </c>
      <c r="J36" s="17">
        <v>3</v>
      </c>
      <c r="K36" s="17">
        <v>125.86</v>
      </c>
    </row>
    <row r="37" spans="1:11">
      <c r="A37" s="3">
        <v>44378</v>
      </c>
      <c r="B37" s="17">
        <v>18</v>
      </c>
      <c r="C37" s="38">
        <v>1939.84</v>
      </c>
      <c r="D37" s="17">
        <v>1</v>
      </c>
      <c r="E37" s="38">
        <v>14.82</v>
      </c>
      <c r="G37" s="3">
        <v>44378</v>
      </c>
      <c r="H37" s="17">
        <v>0</v>
      </c>
      <c r="I37" s="38">
        <v>0</v>
      </c>
      <c r="J37" s="17">
        <v>0</v>
      </c>
      <c r="K37" s="38">
        <v>0</v>
      </c>
    </row>
    <row r="38" spans="1:11">
      <c r="A38" s="3">
        <v>44409</v>
      </c>
      <c r="B38" s="17">
        <v>21</v>
      </c>
      <c r="C38" s="38">
        <v>2132.73</v>
      </c>
      <c r="D38" s="17">
        <v>0</v>
      </c>
      <c r="E38" s="38">
        <v>0</v>
      </c>
      <c r="G38" s="3">
        <v>44409</v>
      </c>
      <c r="H38" s="17">
        <v>10</v>
      </c>
      <c r="I38" s="38">
        <v>927.87</v>
      </c>
      <c r="J38" s="17">
        <v>0</v>
      </c>
      <c r="K38" s="38">
        <v>0</v>
      </c>
    </row>
    <row r="39" spans="1:11">
      <c r="A39" s="3">
        <v>44440</v>
      </c>
      <c r="B39" s="17">
        <v>20</v>
      </c>
      <c r="C39" s="38">
        <v>2259.2600000000002</v>
      </c>
      <c r="D39" s="17">
        <v>0</v>
      </c>
      <c r="E39" s="38">
        <v>0</v>
      </c>
      <c r="G39" s="3">
        <v>44440</v>
      </c>
      <c r="H39" s="17">
        <v>8</v>
      </c>
      <c r="I39" s="38">
        <v>939.06</v>
      </c>
      <c r="J39" s="17">
        <v>0</v>
      </c>
      <c r="K39" s="38">
        <v>0</v>
      </c>
    </row>
    <row r="40" spans="1:11">
      <c r="A40" s="3">
        <v>44470</v>
      </c>
      <c r="B40" s="17">
        <v>22</v>
      </c>
      <c r="C40" s="38">
        <v>2537.08</v>
      </c>
      <c r="D40" s="17">
        <v>1</v>
      </c>
      <c r="E40" s="38">
        <v>49.59</v>
      </c>
      <c r="G40" s="3">
        <v>44470</v>
      </c>
      <c r="H40" s="17">
        <v>12</v>
      </c>
      <c r="I40" s="38">
        <v>1445.7</v>
      </c>
      <c r="J40" s="17">
        <v>3</v>
      </c>
      <c r="K40" s="38">
        <v>88.86</v>
      </c>
    </row>
    <row r="41" spans="1:11">
      <c r="A41" s="3">
        <v>44501</v>
      </c>
      <c r="B41" s="17">
        <v>22</v>
      </c>
      <c r="C41" s="38">
        <v>2586.19</v>
      </c>
      <c r="D41" s="17">
        <v>1</v>
      </c>
      <c r="E41" s="38">
        <v>31.45</v>
      </c>
      <c r="G41" s="3">
        <v>44501</v>
      </c>
      <c r="H41" s="17">
        <v>13</v>
      </c>
      <c r="I41" s="38">
        <v>1558.83</v>
      </c>
      <c r="J41" s="17">
        <v>1</v>
      </c>
      <c r="K41" s="38">
        <v>1211.94</v>
      </c>
    </row>
    <row r="42" spans="1:11">
      <c r="A42" s="3">
        <v>44531</v>
      </c>
      <c r="B42" s="17">
        <v>19</v>
      </c>
      <c r="C42" s="38">
        <v>2353.0500000000002</v>
      </c>
      <c r="D42" s="17">
        <v>5</v>
      </c>
      <c r="E42" s="38">
        <v>323.77</v>
      </c>
      <c r="G42" s="3">
        <v>44531</v>
      </c>
      <c r="H42" s="17">
        <v>13</v>
      </c>
      <c r="I42" s="38">
        <v>1746.92</v>
      </c>
      <c r="J42" s="17">
        <v>0</v>
      </c>
      <c r="K42" s="17">
        <v>0</v>
      </c>
    </row>
    <row r="43" spans="1:11">
      <c r="A43" s="3" t="s">
        <v>36</v>
      </c>
      <c r="B43" s="2">
        <f>SUM(B34:B42)</f>
        <v>234</v>
      </c>
      <c r="C43" s="2">
        <f>SUM(C34:C42)</f>
        <v>26841.129999999997</v>
      </c>
      <c r="D43" s="2">
        <f>SUM(D34:D42)</f>
        <v>18</v>
      </c>
      <c r="E43" s="2">
        <f>SUM(E34:E42)</f>
        <v>12778.09</v>
      </c>
      <c r="G43" s="3" t="s">
        <v>36</v>
      </c>
      <c r="H43" s="2">
        <f>SUM(H34:H42)</f>
        <v>174</v>
      </c>
      <c r="I43" s="2">
        <f>SUM(I34:I42)</f>
        <v>19993.339999999997</v>
      </c>
      <c r="J43" s="2">
        <f>SUM(J34:J42)</f>
        <v>15</v>
      </c>
      <c r="K43" s="2">
        <f>SUM(K34:K42)</f>
        <v>9526.6900000000023</v>
      </c>
    </row>
    <row r="46" spans="1:11">
      <c r="A46" s="72" t="s">
        <v>16</v>
      </c>
      <c r="B46" s="72"/>
      <c r="C46" s="72"/>
      <c r="D46" s="72"/>
      <c r="E46" s="72"/>
      <c r="G46" s="72" t="s">
        <v>17</v>
      </c>
      <c r="H46" s="72"/>
      <c r="I46" s="72"/>
      <c r="J46" s="72"/>
      <c r="K46" s="72"/>
    </row>
    <row r="47" spans="1:11">
      <c r="A47" s="72" t="s">
        <v>34</v>
      </c>
      <c r="B47" s="73" t="s">
        <v>4</v>
      </c>
      <c r="C47" s="73"/>
      <c r="D47" s="72" t="s">
        <v>5</v>
      </c>
      <c r="E47" s="72"/>
      <c r="G47" s="72" t="s">
        <v>34</v>
      </c>
      <c r="H47" s="73" t="s">
        <v>4</v>
      </c>
      <c r="I47" s="73"/>
      <c r="J47" s="72" t="s">
        <v>5</v>
      </c>
      <c r="K47" s="72"/>
    </row>
    <row r="48" spans="1:11">
      <c r="A48" s="72"/>
      <c r="B48" s="2" t="s">
        <v>6</v>
      </c>
      <c r="C48" s="2" t="s">
        <v>25</v>
      </c>
      <c r="D48" s="2" t="s">
        <v>6</v>
      </c>
      <c r="E48" s="2" t="s">
        <v>25</v>
      </c>
      <c r="G48" s="72"/>
      <c r="H48" s="2" t="s">
        <v>6</v>
      </c>
      <c r="I48" s="2" t="s">
        <v>25</v>
      </c>
      <c r="J48" s="2" t="s">
        <v>6</v>
      </c>
      <c r="K48" s="2" t="s">
        <v>25</v>
      </c>
    </row>
    <row r="49" spans="1:11">
      <c r="A49" s="2" t="s">
        <v>35</v>
      </c>
      <c r="B49" s="2">
        <v>60</v>
      </c>
      <c r="C49" s="2">
        <v>6279.56</v>
      </c>
      <c r="D49" s="2">
        <v>6</v>
      </c>
      <c r="E49" s="2">
        <v>665.07</v>
      </c>
      <c r="G49" s="2" t="s">
        <v>35</v>
      </c>
      <c r="H49" s="2">
        <v>0</v>
      </c>
      <c r="I49" s="2">
        <v>0</v>
      </c>
      <c r="J49" s="2">
        <v>0</v>
      </c>
      <c r="K49" s="2">
        <v>0</v>
      </c>
    </row>
    <row r="50" spans="1:11">
      <c r="A50" s="3">
        <v>44317</v>
      </c>
      <c r="B50" s="17">
        <v>6</v>
      </c>
      <c r="C50" s="17">
        <v>786.06</v>
      </c>
      <c r="D50" s="17">
        <v>0</v>
      </c>
      <c r="E50" s="17">
        <v>0</v>
      </c>
      <c r="G50" s="3">
        <v>44317</v>
      </c>
      <c r="H50" s="2">
        <v>0</v>
      </c>
      <c r="I50" s="2">
        <v>0</v>
      </c>
      <c r="J50" s="2">
        <v>0</v>
      </c>
      <c r="K50" s="2">
        <v>0</v>
      </c>
    </row>
    <row r="51" spans="1:11">
      <c r="A51" s="3">
        <v>44348</v>
      </c>
      <c r="B51" s="17">
        <v>9</v>
      </c>
      <c r="C51" s="17">
        <v>1104.6099999999999</v>
      </c>
      <c r="D51" s="17">
        <v>1</v>
      </c>
      <c r="E51" s="17">
        <v>59.9</v>
      </c>
      <c r="G51" s="3">
        <v>44348</v>
      </c>
      <c r="H51" s="2">
        <v>0</v>
      </c>
      <c r="I51" s="2">
        <v>0</v>
      </c>
      <c r="J51" s="2">
        <v>0</v>
      </c>
      <c r="K51" s="2">
        <v>0</v>
      </c>
    </row>
    <row r="52" spans="1:11">
      <c r="A52" s="3">
        <v>44378</v>
      </c>
      <c r="B52" s="17">
        <v>10</v>
      </c>
      <c r="C52" s="38">
        <v>1819.92</v>
      </c>
      <c r="D52" s="17">
        <v>0</v>
      </c>
      <c r="E52" s="38">
        <v>0</v>
      </c>
      <c r="G52" s="3">
        <v>44378</v>
      </c>
      <c r="H52" s="2">
        <v>0</v>
      </c>
      <c r="I52" s="2">
        <v>0</v>
      </c>
      <c r="J52" s="2">
        <v>0</v>
      </c>
      <c r="K52" s="2">
        <v>0</v>
      </c>
    </row>
    <row r="53" spans="1:11">
      <c r="A53" s="3">
        <v>44409</v>
      </c>
      <c r="B53" s="17">
        <v>18</v>
      </c>
      <c r="C53" s="38">
        <v>2636.81</v>
      </c>
      <c r="D53" s="17">
        <v>1</v>
      </c>
      <c r="E53" s="38">
        <v>87.35</v>
      </c>
      <c r="G53" s="3">
        <v>44409</v>
      </c>
      <c r="H53" s="2">
        <v>0</v>
      </c>
      <c r="I53" s="2">
        <v>0</v>
      </c>
      <c r="J53" s="2">
        <v>0</v>
      </c>
      <c r="K53" s="2">
        <v>0</v>
      </c>
    </row>
    <row r="54" spans="1:11">
      <c r="A54" s="3">
        <v>44440</v>
      </c>
      <c r="B54" s="17">
        <v>6</v>
      </c>
      <c r="C54" s="38">
        <v>586.34</v>
      </c>
      <c r="D54" s="17">
        <v>0</v>
      </c>
      <c r="E54" s="38">
        <v>0</v>
      </c>
      <c r="G54" s="3">
        <v>44440</v>
      </c>
      <c r="H54" s="17">
        <v>0</v>
      </c>
      <c r="I54" s="2">
        <v>0</v>
      </c>
      <c r="J54" s="17">
        <v>0</v>
      </c>
      <c r="K54" s="2">
        <v>0</v>
      </c>
    </row>
    <row r="55" spans="1:11">
      <c r="A55" s="3">
        <v>44470</v>
      </c>
      <c r="B55" s="17">
        <v>9</v>
      </c>
      <c r="C55" s="38">
        <v>1161.4100000000001</v>
      </c>
      <c r="D55" s="17">
        <v>0</v>
      </c>
      <c r="E55" s="38">
        <v>0</v>
      </c>
      <c r="G55" s="3">
        <v>44470</v>
      </c>
      <c r="H55" s="17">
        <v>0</v>
      </c>
      <c r="I55" s="2">
        <v>0</v>
      </c>
      <c r="J55" s="17">
        <v>0</v>
      </c>
      <c r="K55" s="2">
        <v>0</v>
      </c>
    </row>
    <row r="56" spans="1:11">
      <c r="A56" s="3">
        <v>44501</v>
      </c>
      <c r="B56" s="17">
        <v>22</v>
      </c>
      <c r="C56" s="38">
        <v>2282.83</v>
      </c>
      <c r="D56" s="17">
        <v>0</v>
      </c>
      <c r="E56" s="38">
        <v>0</v>
      </c>
      <c r="G56" s="3">
        <v>44501</v>
      </c>
      <c r="H56" s="17">
        <v>0</v>
      </c>
      <c r="I56" s="2">
        <v>0</v>
      </c>
      <c r="J56" s="17">
        <v>0</v>
      </c>
      <c r="K56" s="2">
        <v>0</v>
      </c>
    </row>
    <row r="57" spans="1:11">
      <c r="A57" s="3">
        <v>44531</v>
      </c>
      <c r="B57" s="17">
        <v>14</v>
      </c>
      <c r="C57" s="38">
        <v>1560.5</v>
      </c>
      <c r="D57" s="17">
        <v>2</v>
      </c>
      <c r="E57" s="38">
        <v>111.66</v>
      </c>
      <c r="G57" s="3">
        <v>44531</v>
      </c>
      <c r="H57" s="17">
        <v>0</v>
      </c>
      <c r="I57" s="2">
        <v>0</v>
      </c>
      <c r="J57" s="17">
        <v>0</v>
      </c>
      <c r="K57" s="17">
        <v>0</v>
      </c>
    </row>
    <row r="58" spans="1:11">
      <c r="A58" s="3" t="s">
        <v>36</v>
      </c>
      <c r="B58" s="2">
        <f>SUM(B49:B57)</f>
        <v>154</v>
      </c>
      <c r="C58" s="2">
        <f>SUM(C49:C57)</f>
        <v>18218.04</v>
      </c>
      <c r="D58" s="2">
        <f>SUM(D49:D57)</f>
        <v>10</v>
      </c>
      <c r="E58" s="2">
        <f>SUM(E49:E57)</f>
        <v>923.98</v>
      </c>
      <c r="G58" s="3" t="s">
        <v>36</v>
      </c>
      <c r="H58" s="2">
        <f>SUM(H49:H57)</f>
        <v>0</v>
      </c>
      <c r="I58" s="2">
        <f>SUM(I49:I57)</f>
        <v>0</v>
      </c>
      <c r="J58" s="2">
        <f>SUM(J49:J57)</f>
        <v>0</v>
      </c>
      <c r="K58" s="2">
        <f>SUM(K49:K57)</f>
        <v>0</v>
      </c>
    </row>
    <row r="70" spans="1:1">
      <c r="A70" s="5"/>
    </row>
    <row r="84" spans="1:1">
      <c r="A84" s="5"/>
    </row>
  </sheetData>
  <mergeCells count="32">
    <mergeCell ref="A46:E46"/>
    <mergeCell ref="G46:K46"/>
    <mergeCell ref="B47:C47"/>
    <mergeCell ref="D47:E47"/>
    <mergeCell ref="H47:I47"/>
    <mergeCell ref="J47:K47"/>
    <mergeCell ref="A47:A48"/>
    <mergeCell ref="G47:G48"/>
    <mergeCell ref="A31:E31"/>
    <mergeCell ref="G31:K31"/>
    <mergeCell ref="B32:C32"/>
    <mergeCell ref="D32:E32"/>
    <mergeCell ref="H32:I32"/>
    <mergeCell ref="J32:K32"/>
    <mergeCell ref="A32:A33"/>
    <mergeCell ref="G32:G33"/>
    <mergeCell ref="A16:E16"/>
    <mergeCell ref="G16:K16"/>
    <mergeCell ref="B17:C17"/>
    <mergeCell ref="D17:E17"/>
    <mergeCell ref="H17:I17"/>
    <mergeCell ref="J17:K17"/>
    <mergeCell ref="A17:A18"/>
    <mergeCell ref="G17:G18"/>
    <mergeCell ref="A1:E1"/>
    <mergeCell ref="G1:K1"/>
    <mergeCell ref="B2:C2"/>
    <mergeCell ref="D2:E2"/>
    <mergeCell ref="H2:I2"/>
    <mergeCell ref="J2:K2"/>
    <mergeCell ref="A2:A3"/>
    <mergeCell ref="G2:G3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8"/>
  <sheetViews>
    <sheetView workbookViewId="0">
      <selection sqref="A1:XFD1048576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37</v>
      </c>
      <c r="B2" s="78"/>
      <c r="C2" s="78"/>
      <c r="D2" s="78"/>
      <c r="E2" s="78"/>
      <c r="F2" s="79"/>
      <c r="H2" s="77" t="s">
        <v>38</v>
      </c>
      <c r="I2" s="78"/>
      <c r="J2" s="78"/>
      <c r="K2" s="78"/>
      <c r="L2" s="78"/>
      <c r="M2" s="79"/>
    </row>
    <row r="3" spans="1:13" ht="18.75">
      <c r="A3" s="85" t="s">
        <v>2</v>
      </c>
      <c r="B3" s="85" t="s">
        <v>3</v>
      </c>
      <c r="C3" s="80" t="s">
        <v>4</v>
      </c>
      <c r="D3" s="81"/>
      <c r="E3" s="82" t="s">
        <v>5</v>
      </c>
      <c r="F3" s="81"/>
      <c r="H3" s="85" t="s">
        <v>2</v>
      </c>
      <c r="I3" s="85" t="s">
        <v>3</v>
      </c>
      <c r="J3" s="80" t="s">
        <v>4</v>
      </c>
      <c r="K3" s="81"/>
      <c r="L3" s="82" t="s">
        <v>5</v>
      </c>
      <c r="M3" s="81"/>
    </row>
    <row r="4" spans="1:13" ht="18.75">
      <c r="A4" s="86"/>
      <c r="B4" s="86"/>
      <c r="C4" s="14" t="s">
        <v>6</v>
      </c>
      <c r="D4" s="15" t="s">
        <v>25</v>
      </c>
      <c r="E4" s="14" t="s">
        <v>6</v>
      </c>
      <c r="F4" s="15" t="s">
        <v>25</v>
      </c>
      <c r="H4" s="86"/>
      <c r="I4" s="86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14">
        <v>90</v>
      </c>
      <c r="D5" s="15">
        <v>9571.0499999999993</v>
      </c>
      <c r="E5" s="14">
        <v>7</v>
      </c>
      <c r="F5" s="15">
        <v>919.1</v>
      </c>
      <c r="H5" s="13">
        <v>1</v>
      </c>
      <c r="I5" s="12" t="s">
        <v>9</v>
      </c>
      <c r="J5" s="11">
        <v>82</v>
      </c>
      <c r="K5" s="36">
        <v>8515.82</v>
      </c>
      <c r="L5" s="11">
        <v>4</v>
      </c>
      <c r="M5" s="36">
        <v>200.83</v>
      </c>
    </row>
    <row r="6" spans="1:13" ht="18.75">
      <c r="A6" s="13">
        <v>2</v>
      </c>
      <c r="B6" s="16" t="s">
        <v>10</v>
      </c>
      <c r="C6" s="17">
        <v>64</v>
      </c>
      <c r="D6" s="17">
        <v>6804.29</v>
      </c>
      <c r="E6" s="17">
        <v>0</v>
      </c>
      <c r="F6" s="17">
        <v>0</v>
      </c>
      <c r="H6" s="13">
        <v>2</v>
      </c>
      <c r="I6" s="16" t="s">
        <v>10</v>
      </c>
      <c r="J6" s="4">
        <v>44</v>
      </c>
      <c r="K6" s="33">
        <v>4873.32</v>
      </c>
      <c r="L6" s="4">
        <v>0</v>
      </c>
      <c r="M6" s="33">
        <v>0</v>
      </c>
    </row>
    <row r="7" spans="1:13" ht="18.75">
      <c r="A7" s="13">
        <v>3</v>
      </c>
      <c r="B7" s="16" t="s">
        <v>11</v>
      </c>
      <c r="C7" s="17">
        <v>46</v>
      </c>
      <c r="D7" s="17">
        <v>5212.47</v>
      </c>
      <c r="E7" s="17">
        <v>4</v>
      </c>
      <c r="F7" s="17">
        <v>286.44</v>
      </c>
      <c r="H7" s="13">
        <v>3</v>
      </c>
      <c r="I7" s="16" t="s">
        <v>11</v>
      </c>
      <c r="J7" s="4">
        <v>34</v>
      </c>
      <c r="K7" s="33">
        <v>3285.48</v>
      </c>
      <c r="L7" s="4">
        <v>5</v>
      </c>
      <c r="M7" s="33">
        <v>314.23</v>
      </c>
    </row>
    <row r="8" spans="1:13" ht="18.75">
      <c r="A8" s="13">
        <v>4</v>
      </c>
      <c r="B8" s="16" t="s">
        <v>13</v>
      </c>
      <c r="C8" s="17">
        <v>36</v>
      </c>
      <c r="D8" s="17">
        <v>4726.38</v>
      </c>
      <c r="E8" s="17">
        <v>6</v>
      </c>
      <c r="F8" s="17">
        <v>716.58</v>
      </c>
      <c r="H8" s="13">
        <v>4</v>
      </c>
      <c r="I8" s="16" t="s">
        <v>13</v>
      </c>
      <c r="J8" s="4">
        <v>36</v>
      </c>
      <c r="K8" s="33">
        <v>4213.54</v>
      </c>
      <c r="L8" s="4">
        <v>4</v>
      </c>
      <c r="M8" s="33">
        <v>696.32</v>
      </c>
    </row>
    <row r="9" spans="1:13" ht="18.75">
      <c r="A9" s="13">
        <v>5</v>
      </c>
      <c r="B9" s="16" t="s">
        <v>14</v>
      </c>
      <c r="C9" s="17">
        <v>15</v>
      </c>
      <c r="D9" s="17">
        <v>1764.7</v>
      </c>
      <c r="E9" s="17">
        <v>0</v>
      </c>
      <c r="F9" s="17">
        <v>0</v>
      </c>
      <c r="H9" s="13">
        <v>5</v>
      </c>
      <c r="I9" s="16" t="s">
        <v>14</v>
      </c>
      <c r="J9" s="4">
        <v>18</v>
      </c>
      <c r="K9" s="33">
        <v>2273.5700000000002</v>
      </c>
      <c r="L9" s="4">
        <v>0</v>
      </c>
      <c r="M9" s="33">
        <f>'2022年安顺市各县区数据统计'!L16/10000</f>
        <v>0</v>
      </c>
    </row>
    <row r="10" spans="1:13" ht="18.75">
      <c r="A10" s="13">
        <v>6</v>
      </c>
      <c r="B10" s="16" t="s">
        <v>15</v>
      </c>
      <c r="C10" s="17">
        <v>17</v>
      </c>
      <c r="D10" s="17">
        <v>2857.07</v>
      </c>
      <c r="E10" s="17">
        <v>2</v>
      </c>
      <c r="F10" s="17">
        <v>119.79</v>
      </c>
      <c r="H10" s="13">
        <v>6</v>
      </c>
      <c r="I10" s="16" t="s">
        <v>15</v>
      </c>
      <c r="J10" s="4">
        <v>19</v>
      </c>
      <c r="K10" s="33">
        <v>3220.2</v>
      </c>
      <c r="L10" s="4">
        <v>3</v>
      </c>
      <c r="M10" s="33">
        <v>303.12</v>
      </c>
    </row>
    <row r="11" spans="1:13" ht="18.75">
      <c r="A11" s="13">
        <v>7</v>
      </c>
      <c r="B11" s="16" t="s">
        <v>16</v>
      </c>
      <c r="C11" s="17">
        <v>21</v>
      </c>
      <c r="D11" s="17">
        <v>2022.69</v>
      </c>
      <c r="E11" s="17">
        <v>0</v>
      </c>
      <c r="F11" s="17">
        <v>0</v>
      </c>
      <c r="H11" s="13">
        <v>7</v>
      </c>
      <c r="I11" s="16" t="s">
        <v>16</v>
      </c>
      <c r="J11" s="4">
        <v>14</v>
      </c>
      <c r="K11" s="33">
        <v>1486.08</v>
      </c>
      <c r="L11" s="4">
        <v>0</v>
      </c>
      <c r="M11" s="33">
        <f>'2022年安顺市各县区数据统计'!L34/10000</f>
        <v>0</v>
      </c>
    </row>
    <row r="12" spans="1:13" ht="18.75">
      <c r="A12" s="13">
        <v>8</v>
      </c>
      <c r="B12" s="16" t="s">
        <v>17</v>
      </c>
      <c r="C12" s="17">
        <v>1</v>
      </c>
      <c r="D12" s="17">
        <v>108.97</v>
      </c>
      <c r="E12" s="17">
        <v>0</v>
      </c>
      <c r="F12" s="17">
        <v>0</v>
      </c>
      <c r="H12" s="13">
        <v>8</v>
      </c>
      <c r="I12" s="16" t="s">
        <v>17</v>
      </c>
      <c r="J12" s="4">
        <v>0</v>
      </c>
      <c r="K12" s="33">
        <v>0</v>
      </c>
      <c r="L12" s="4">
        <v>0</v>
      </c>
      <c r="M12" s="33">
        <f>'2022年安顺市各县区数据统计'!R34/10000</f>
        <v>0</v>
      </c>
    </row>
    <row r="13" spans="1:13" ht="18.75">
      <c r="A13" s="83" t="s">
        <v>18</v>
      </c>
      <c r="B13" s="84"/>
      <c r="C13" s="17">
        <f>SUM(C5:C12)</f>
        <v>290</v>
      </c>
      <c r="D13" s="17">
        <f t="shared" ref="D13:F13" si="0">SUM(D5:D12)</f>
        <v>33067.620000000003</v>
      </c>
      <c r="E13" s="17">
        <f t="shared" si="0"/>
        <v>19</v>
      </c>
      <c r="F13" s="17">
        <f t="shared" si="0"/>
        <v>2041.9099999999999</v>
      </c>
      <c r="H13" s="83" t="s">
        <v>18</v>
      </c>
      <c r="I13" s="84"/>
      <c r="J13" s="17">
        <f>SUM(J5:J12)</f>
        <v>247</v>
      </c>
      <c r="K13" s="17">
        <f t="shared" ref="K13:M13" si="1">SUM(K5:K12)</f>
        <v>27868.010000000002</v>
      </c>
      <c r="L13" s="17">
        <f t="shared" si="1"/>
        <v>16</v>
      </c>
      <c r="M13" s="17">
        <f t="shared" si="1"/>
        <v>1514.5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6"/>
    </row>
    <row r="17" spans="1:13" ht="18.75">
      <c r="A17" s="77" t="s">
        <v>39</v>
      </c>
      <c r="B17" s="78"/>
      <c r="C17" s="78"/>
      <c r="D17" s="78"/>
      <c r="E17" s="78"/>
      <c r="F17" s="79"/>
      <c r="H17" s="77" t="s">
        <v>40</v>
      </c>
      <c r="I17" s="78"/>
      <c r="J17" s="78"/>
      <c r="K17" s="78"/>
      <c r="L17" s="78"/>
      <c r="M17" s="79"/>
    </row>
    <row r="18" spans="1:13" ht="18.75">
      <c r="A18" s="85" t="s">
        <v>2</v>
      </c>
      <c r="B18" s="85" t="s">
        <v>3</v>
      </c>
      <c r="C18" s="80" t="s">
        <v>4</v>
      </c>
      <c r="D18" s="81"/>
      <c r="E18" s="82" t="s">
        <v>5</v>
      </c>
      <c r="F18" s="81"/>
      <c r="H18" s="85" t="s">
        <v>2</v>
      </c>
      <c r="I18" s="85" t="s">
        <v>3</v>
      </c>
      <c r="J18" s="80" t="s">
        <v>4</v>
      </c>
      <c r="K18" s="81"/>
      <c r="L18" s="82" t="s">
        <v>5</v>
      </c>
      <c r="M18" s="81"/>
    </row>
    <row r="19" spans="1:13" ht="18.75">
      <c r="A19" s="86"/>
      <c r="B19" s="86"/>
      <c r="C19" s="14" t="s">
        <v>6</v>
      </c>
      <c r="D19" s="15" t="s">
        <v>25</v>
      </c>
      <c r="E19" s="14" t="s">
        <v>6</v>
      </c>
      <c r="F19" s="15" t="s">
        <v>25</v>
      </c>
      <c r="H19" s="86"/>
      <c r="I19" s="86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14">
        <v>180</v>
      </c>
      <c r="D20" s="15">
        <v>14911.2</v>
      </c>
      <c r="E20" s="14">
        <v>0</v>
      </c>
      <c r="F20" s="4">
        <v>0</v>
      </c>
      <c r="H20" s="13">
        <v>1</v>
      </c>
      <c r="I20" s="12" t="s">
        <v>9</v>
      </c>
      <c r="J20" s="14">
        <v>126</v>
      </c>
      <c r="K20" s="15">
        <v>12859.9</v>
      </c>
      <c r="L20" s="14">
        <v>0</v>
      </c>
      <c r="M20" s="15">
        <v>0</v>
      </c>
    </row>
    <row r="21" spans="1:13" ht="18.75">
      <c r="A21" s="13">
        <v>2</v>
      </c>
      <c r="B21" s="16" t="s">
        <v>10</v>
      </c>
      <c r="C21" s="17">
        <v>79</v>
      </c>
      <c r="D21" s="17">
        <v>8329.58</v>
      </c>
      <c r="E21" s="16">
        <v>1</v>
      </c>
      <c r="F21" s="4">
        <v>28.86</v>
      </c>
      <c r="H21" s="13">
        <v>2</v>
      </c>
      <c r="I21" s="16" t="s">
        <v>10</v>
      </c>
      <c r="J21" s="17">
        <v>44</v>
      </c>
      <c r="K21" s="17">
        <v>5019.26</v>
      </c>
      <c r="L21" s="17">
        <v>1</v>
      </c>
      <c r="M21" s="17">
        <v>41.3</v>
      </c>
    </row>
    <row r="22" spans="1:13" ht="18.75">
      <c r="A22" s="13">
        <v>3</v>
      </c>
      <c r="B22" s="16" t="s">
        <v>11</v>
      </c>
      <c r="C22" s="17">
        <v>81</v>
      </c>
      <c r="D22" s="17">
        <v>8619.68</v>
      </c>
      <c r="E22" s="16">
        <v>2</v>
      </c>
      <c r="F22" s="4">
        <v>38.89</v>
      </c>
      <c r="H22" s="13">
        <v>3</v>
      </c>
      <c r="I22" s="16" t="s">
        <v>11</v>
      </c>
      <c r="J22" s="17">
        <v>54</v>
      </c>
      <c r="K22" s="17">
        <v>6034.11</v>
      </c>
      <c r="L22" s="17">
        <v>7</v>
      </c>
      <c r="M22" s="17">
        <v>374.84</v>
      </c>
    </row>
    <row r="23" spans="1:13" ht="18.75">
      <c r="A23" s="13">
        <v>4</v>
      </c>
      <c r="B23" s="16" t="s">
        <v>13</v>
      </c>
      <c r="C23" s="17">
        <v>34</v>
      </c>
      <c r="D23" s="17">
        <v>3884.97</v>
      </c>
      <c r="E23" s="14">
        <v>0</v>
      </c>
      <c r="F23" s="4">
        <v>0</v>
      </c>
      <c r="H23" s="13">
        <v>4</v>
      </c>
      <c r="I23" s="16" t="s">
        <v>13</v>
      </c>
      <c r="J23" s="17">
        <v>34</v>
      </c>
      <c r="K23" s="17">
        <v>4199.26</v>
      </c>
      <c r="L23" s="17">
        <v>0</v>
      </c>
      <c r="M23" s="17">
        <v>0</v>
      </c>
    </row>
    <row r="24" spans="1:13" ht="18.75">
      <c r="A24" s="13">
        <v>5</v>
      </c>
      <c r="B24" s="16" t="s">
        <v>14</v>
      </c>
      <c r="C24" s="17">
        <v>17</v>
      </c>
      <c r="D24" s="17">
        <v>2421.35</v>
      </c>
      <c r="E24" s="16">
        <v>1</v>
      </c>
      <c r="F24" s="4">
        <v>94.19</v>
      </c>
      <c r="H24" s="13">
        <v>5</v>
      </c>
      <c r="I24" s="16" t="s">
        <v>14</v>
      </c>
      <c r="J24" s="17">
        <v>14</v>
      </c>
      <c r="K24" s="17">
        <v>1385.55</v>
      </c>
      <c r="L24" s="17">
        <v>1</v>
      </c>
      <c r="M24" s="17">
        <v>67.13</v>
      </c>
    </row>
    <row r="25" spans="1:13" ht="18.75">
      <c r="A25" s="13">
        <v>6</v>
      </c>
      <c r="B25" s="16" t="s">
        <v>15</v>
      </c>
      <c r="C25" s="17">
        <v>16</v>
      </c>
      <c r="D25" s="17">
        <v>1825.1</v>
      </c>
      <c r="E25" s="16">
        <v>1</v>
      </c>
      <c r="F25" s="4">
        <v>42.7</v>
      </c>
      <c r="H25" s="13">
        <v>6</v>
      </c>
      <c r="I25" s="16" t="s">
        <v>15</v>
      </c>
      <c r="J25" s="17">
        <v>11</v>
      </c>
      <c r="K25" s="17">
        <v>1650.22</v>
      </c>
      <c r="L25" s="17">
        <v>4</v>
      </c>
      <c r="M25" s="35">
        <v>326.51</v>
      </c>
    </row>
    <row r="26" spans="1:13" ht="18.75">
      <c r="A26" s="13">
        <v>7</v>
      </c>
      <c r="B26" s="16" t="s">
        <v>16</v>
      </c>
      <c r="C26" s="17">
        <v>8</v>
      </c>
      <c r="D26" s="17">
        <v>941.32</v>
      </c>
      <c r="E26" s="14">
        <v>0</v>
      </c>
      <c r="F26" s="4">
        <v>0</v>
      </c>
      <c r="H26" s="13">
        <v>7</v>
      </c>
      <c r="I26" s="16" t="s">
        <v>16</v>
      </c>
      <c r="J26" s="17">
        <v>11</v>
      </c>
      <c r="K26" s="17">
        <v>1059.95</v>
      </c>
      <c r="L26" s="14">
        <v>0</v>
      </c>
      <c r="M26" s="4">
        <v>0</v>
      </c>
    </row>
    <row r="27" spans="1:13" ht="18.75">
      <c r="A27" s="13">
        <v>8</v>
      </c>
      <c r="B27" s="16" t="s">
        <v>17</v>
      </c>
      <c r="C27" s="17">
        <v>0</v>
      </c>
      <c r="D27" s="17">
        <v>0</v>
      </c>
      <c r="E27" s="14">
        <v>0</v>
      </c>
      <c r="F27" s="4">
        <v>0</v>
      </c>
      <c r="H27" s="13">
        <v>8</v>
      </c>
      <c r="I27" s="16" t="s">
        <v>17</v>
      </c>
      <c r="J27" s="17">
        <v>0</v>
      </c>
      <c r="K27" s="17">
        <v>0</v>
      </c>
      <c r="L27" s="14">
        <v>0</v>
      </c>
      <c r="M27" s="4">
        <v>0</v>
      </c>
    </row>
    <row r="28" spans="1:13" ht="18.75">
      <c r="A28" s="83" t="s">
        <v>18</v>
      </c>
      <c r="B28" s="84"/>
      <c r="C28" s="17">
        <f>SUM(C20:C27)</f>
        <v>415</v>
      </c>
      <c r="D28" s="17">
        <f t="shared" ref="D28:F28" si="2">SUM(D20:D27)</f>
        <v>40933.199999999997</v>
      </c>
      <c r="E28" s="17">
        <f t="shared" si="2"/>
        <v>5</v>
      </c>
      <c r="F28" s="13">
        <f t="shared" si="2"/>
        <v>204.64</v>
      </c>
      <c r="H28" s="83" t="s">
        <v>18</v>
      </c>
      <c r="I28" s="84"/>
      <c r="J28" s="17">
        <f>SUM(J20:J27)</f>
        <v>294</v>
      </c>
      <c r="K28" s="17">
        <f t="shared" ref="K28:M28" si="3">SUM(K20:K27)</f>
        <v>32208.25</v>
      </c>
      <c r="L28" s="17">
        <f t="shared" si="3"/>
        <v>13</v>
      </c>
      <c r="M28" s="13">
        <f t="shared" si="3"/>
        <v>809.78</v>
      </c>
    </row>
    <row r="31" spans="1:13" ht="18.75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6"/>
    </row>
    <row r="32" spans="1:13" ht="18.75">
      <c r="A32" s="77" t="s">
        <v>41</v>
      </c>
      <c r="B32" s="78"/>
      <c r="C32" s="78"/>
      <c r="D32" s="78"/>
      <c r="E32" s="78"/>
      <c r="F32" s="79"/>
      <c r="H32" s="77" t="s">
        <v>42</v>
      </c>
      <c r="I32" s="78"/>
      <c r="J32" s="78"/>
      <c r="K32" s="78"/>
      <c r="L32" s="78"/>
      <c r="M32" s="79"/>
    </row>
    <row r="33" spans="1:13" ht="18.75">
      <c r="A33" s="85" t="s">
        <v>2</v>
      </c>
      <c r="B33" s="85" t="s">
        <v>3</v>
      </c>
      <c r="C33" s="80" t="s">
        <v>4</v>
      </c>
      <c r="D33" s="81"/>
      <c r="E33" s="82" t="s">
        <v>5</v>
      </c>
      <c r="F33" s="81"/>
      <c r="H33" s="85" t="s">
        <v>2</v>
      </c>
      <c r="I33" s="85" t="s">
        <v>3</v>
      </c>
      <c r="J33" s="80" t="s">
        <v>4</v>
      </c>
      <c r="K33" s="81"/>
      <c r="L33" s="82" t="s">
        <v>5</v>
      </c>
      <c r="M33" s="81"/>
    </row>
    <row r="34" spans="1:13" ht="18.75">
      <c r="A34" s="86"/>
      <c r="B34" s="86"/>
      <c r="C34" s="14" t="s">
        <v>6</v>
      </c>
      <c r="D34" s="15" t="s">
        <v>25</v>
      </c>
      <c r="E34" s="14" t="s">
        <v>6</v>
      </c>
      <c r="F34" s="15" t="s">
        <v>25</v>
      </c>
      <c r="H34" s="86"/>
      <c r="I34" s="86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14">
        <v>725</v>
      </c>
      <c r="D35" s="15">
        <v>56178.61</v>
      </c>
      <c r="E35" s="14">
        <v>0</v>
      </c>
      <c r="F35" s="4">
        <v>0</v>
      </c>
      <c r="H35" s="13">
        <v>1</v>
      </c>
      <c r="I35" s="12" t="s">
        <v>9</v>
      </c>
      <c r="J35" s="14">
        <v>116</v>
      </c>
      <c r="K35" s="15">
        <v>12060.27</v>
      </c>
      <c r="L35" s="14">
        <v>0</v>
      </c>
      <c r="M35" s="15">
        <v>0</v>
      </c>
    </row>
    <row r="36" spans="1:13" ht="18.75">
      <c r="A36" s="13">
        <v>2</v>
      </c>
      <c r="B36" s="16" t="s">
        <v>10</v>
      </c>
      <c r="C36" s="14">
        <v>57</v>
      </c>
      <c r="D36" s="15">
        <v>6168.04</v>
      </c>
      <c r="E36" s="14">
        <v>0</v>
      </c>
      <c r="F36" s="4">
        <v>0</v>
      </c>
      <c r="H36" s="13">
        <v>2</v>
      </c>
      <c r="I36" s="16" t="s">
        <v>10</v>
      </c>
      <c r="J36" s="17">
        <v>57</v>
      </c>
      <c r="K36" s="17">
        <v>5931.52</v>
      </c>
      <c r="L36" s="17">
        <v>0</v>
      </c>
      <c r="M36" s="17">
        <v>0</v>
      </c>
    </row>
    <row r="37" spans="1:13" ht="18.75">
      <c r="A37" s="13">
        <v>3</v>
      </c>
      <c r="B37" s="16" t="s">
        <v>11</v>
      </c>
      <c r="C37" s="14">
        <v>71</v>
      </c>
      <c r="D37" s="15">
        <v>7292.47</v>
      </c>
      <c r="E37" s="34">
        <v>2</v>
      </c>
      <c r="F37" s="4">
        <v>122.94</v>
      </c>
      <c r="H37" s="13">
        <v>3</v>
      </c>
      <c r="I37" s="16" t="s">
        <v>11</v>
      </c>
      <c r="J37" s="17">
        <v>49</v>
      </c>
      <c r="K37" s="17">
        <v>4825.75</v>
      </c>
      <c r="L37" s="17">
        <v>5</v>
      </c>
      <c r="M37" s="17">
        <v>256.98</v>
      </c>
    </row>
    <row r="38" spans="1:13" ht="18.75">
      <c r="A38" s="13">
        <v>4</v>
      </c>
      <c r="B38" s="16" t="s">
        <v>13</v>
      </c>
      <c r="C38" s="14">
        <v>25</v>
      </c>
      <c r="D38" s="15">
        <v>3161.36</v>
      </c>
      <c r="E38" s="14">
        <v>0</v>
      </c>
      <c r="F38" s="4">
        <v>0</v>
      </c>
      <c r="H38" s="13">
        <v>4</v>
      </c>
      <c r="I38" s="16" t="s">
        <v>13</v>
      </c>
      <c r="J38" s="17">
        <v>40</v>
      </c>
      <c r="K38" s="17">
        <v>4972.25</v>
      </c>
      <c r="L38" s="17">
        <v>0</v>
      </c>
      <c r="M38" s="17">
        <v>0</v>
      </c>
    </row>
    <row r="39" spans="1:13" ht="18.75">
      <c r="A39" s="13">
        <v>5</v>
      </c>
      <c r="B39" s="16" t="s">
        <v>14</v>
      </c>
      <c r="C39" s="14">
        <v>22</v>
      </c>
      <c r="D39" s="15">
        <v>2904.35</v>
      </c>
      <c r="E39" s="34">
        <v>5</v>
      </c>
      <c r="F39" s="4">
        <v>182.09</v>
      </c>
      <c r="H39" s="13">
        <v>5</v>
      </c>
      <c r="I39" s="16" t="s">
        <v>14</v>
      </c>
      <c r="J39" s="17">
        <v>8</v>
      </c>
      <c r="K39" s="17">
        <v>898.42</v>
      </c>
      <c r="L39" s="17">
        <v>0</v>
      </c>
      <c r="M39" s="17">
        <v>0</v>
      </c>
    </row>
    <row r="40" spans="1:13" ht="18.75">
      <c r="A40" s="13">
        <v>6</v>
      </c>
      <c r="B40" s="16" t="s">
        <v>15</v>
      </c>
      <c r="C40" s="14">
        <v>8</v>
      </c>
      <c r="D40" s="15">
        <v>1098.54</v>
      </c>
      <c r="E40" s="34">
        <v>2</v>
      </c>
      <c r="F40" s="4">
        <v>105.88</v>
      </c>
      <c r="H40" s="13">
        <v>6</v>
      </c>
      <c r="I40" s="16" t="s">
        <v>15</v>
      </c>
      <c r="J40" s="17">
        <v>7</v>
      </c>
      <c r="K40" s="17">
        <v>941.69</v>
      </c>
      <c r="L40" s="17">
        <v>0</v>
      </c>
      <c r="M40" s="17">
        <v>0</v>
      </c>
    </row>
    <row r="41" spans="1:13" ht="18.75">
      <c r="A41" s="13">
        <v>7</v>
      </c>
      <c r="B41" s="16" t="s">
        <v>16</v>
      </c>
      <c r="C41" s="14">
        <v>13</v>
      </c>
      <c r="D41" s="15">
        <v>1743.19</v>
      </c>
      <c r="E41" s="14">
        <v>0</v>
      </c>
      <c r="F41" s="4">
        <v>0</v>
      </c>
      <c r="H41" s="13">
        <v>7</v>
      </c>
      <c r="I41" s="16" t="s">
        <v>16</v>
      </c>
      <c r="J41" s="17">
        <v>9</v>
      </c>
      <c r="K41" s="17">
        <v>1449.5</v>
      </c>
      <c r="L41" s="17">
        <v>0</v>
      </c>
      <c r="M41" s="17">
        <v>0</v>
      </c>
    </row>
    <row r="42" spans="1:13" ht="18.75">
      <c r="A42" s="13">
        <v>8</v>
      </c>
      <c r="B42" s="16" t="s">
        <v>17</v>
      </c>
      <c r="C42" s="14">
        <v>1</v>
      </c>
      <c r="D42" s="15">
        <v>138.21</v>
      </c>
      <c r="E42" s="14">
        <v>0</v>
      </c>
      <c r="F42" s="4">
        <v>0</v>
      </c>
      <c r="H42" s="13">
        <v>8</v>
      </c>
      <c r="I42" s="16" t="s">
        <v>17</v>
      </c>
      <c r="J42" s="17">
        <v>0</v>
      </c>
      <c r="K42" s="17">
        <v>0</v>
      </c>
      <c r="L42" s="17">
        <v>0</v>
      </c>
      <c r="M42" s="17">
        <v>0</v>
      </c>
    </row>
    <row r="43" spans="1:13" ht="18.75">
      <c r="A43" s="83" t="s">
        <v>18</v>
      </c>
      <c r="B43" s="84"/>
      <c r="C43" s="17">
        <f>SUM(C35:C42)</f>
        <v>922</v>
      </c>
      <c r="D43" s="17">
        <f t="shared" ref="D43:F43" si="4">SUM(D35:D42)</f>
        <v>78684.77</v>
      </c>
      <c r="E43" s="17">
        <f t="shared" si="4"/>
        <v>9</v>
      </c>
      <c r="F43" s="17">
        <f t="shared" si="4"/>
        <v>410.90999999999997</v>
      </c>
      <c r="H43" s="83" t="s">
        <v>18</v>
      </c>
      <c r="I43" s="84"/>
      <c r="J43" s="17">
        <f>SUM(J35:J42)</f>
        <v>286</v>
      </c>
      <c r="K43" s="17">
        <f t="shared" ref="K43:M43" si="5">SUM(K35:K42)</f>
        <v>31079.399999999998</v>
      </c>
      <c r="L43" s="17">
        <f t="shared" si="5"/>
        <v>5</v>
      </c>
      <c r="M43" s="17">
        <f t="shared" si="5"/>
        <v>256.98</v>
      </c>
    </row>
    <row r="46" spans="1:13" ht="18.75">
      <c r="A46" s="74" t="s">
        <v>0</v>
      </c>
      <c r="B46" s="75"/>
      <c r="C46" s="75"/>
      <c r="D46" s="75"/>
      <c r="E46" s="75"/>
      <c r="F46" s="76"/>
      <c r="H46" s="74" t="s">
        <v>0</v>
      </c>
      <c r="I46" s="75"/>
      <c r="J46" s="75"/>
      <c r="K46" s="75"/>
      <c r="L46" s="75"/>
      <c r="M46" s="76"/>
    </row>
    <row r="47" spans="1:13" ht="18.75">
      <c r="A47" s="77" t="s">
        <v>43</v>
      </c>
      <c r="B47" s="78"/>
      <c r="C47" s="78"/>
      <c r="D47" s="78"/>
      <c r="E47" s="78"/>
      <c r="F47" s="79"/>
      <c r="H47" s="77" t="s">
        <v>44</v>
      </c>
      <c r="I47" s="78"/>
      <c r="J47" s="78"/>
      <c r="K47" s="78"/>
      <c r="L47" s="78"/>
      <c r="M47" s="79"/>
    </row>
    <row r="48" spans="1:13" ht="18.75">
      <c r="A48" s="85" t="s">
        <v>2</v>
      </c>
      <c r="B48" s="85" t="s">
        <v>3</v>
      </c>
      <c r="C48" s="80" t="s">
        <v>4</v>
      </c>
      <c r="D48" s="81"/>
      <c r="E48" s="82" t="s">
        <v>5</v>
      </c>
      <c r="F48" s="81"/>
      <c r="H48" s="85" t="s">
        <v>2</v>
      </c>
      <c r="I48" s="85" t="s">
        <v>3</v>
      </c>
      <c r="J48" s="80" t="s">
        <v>4</v>
      </c>
      <c r="K48" s="81"/>
      <c r="L48" s="82" t="s">
        <v>5</v>
      </c>
      <c r="M48" s="81"/>
    </row>
    <row r="49" spans="1:13" ht="18.75">
      <c r="A49" s="86"/>
      <c r="B49" s="86"/>
      <c r="C49" s="14" t="s">
        <v>6</v>
      </c>
      <c r="D49" s="15" t="s">
        <v>25</v>
      </c>
      <c r="E49" s="14" t="s">
        <v>6</v>
      </c>
      <c r="F49" s="15" t="s">
        <v>25</v>
      </c>
      <c r="H49" s="86"/>
      <c r="I49" s="86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14">
        <v>147</v>
      </c>
      <c r="D50" s="15">
        <v>15247.52</v>
      </c>
      <c r="E50" s="14">
        <v>0</v>
      </c>
      <c r="F50" s="15">
        <v>0</v>
      </c>
      <c r="H50" s="13">
        <v>1</v>
      </c>
      <c r="I50" s="12" t="s">
        <v>9</v>
      </c>
      <c r="J50" s="27">
        <v>204</v>
      </c>
      <c r="K50" s="27">
        <v>20317.900000000001</v>
      </c>
      <c r="L50" s="27">
        <v>0</v>
      </c>
      <c r="M50" s="28">
        <v>0</v>
      </c>
    </row>
    <row r="51" spans="1:13" ht="18.75">
      <c r="A51" s="13">
        <v>2</v>
      </c>
      <c r="B51" s="16" t="s">
        <v>10</v>
      </c>
      <c r="C51" s="17">
        <v>96</v>
      </c>
      <c r="D51" s="17">
        <v>10233.56</v>
      </c>
      <c r="E51" s="17">
        <v>0</v>
      </c>
      <c r="F51" s="17">
        <v>0</v>
      </c>
      <c r="H51" s="13">
        <v>2</v>
      </c>
      <c r="I51" s="16" t="s">
        <v>10</v>
      </c>
      <c r="J51" s="27">
        <v>110</v>
      </c>
      <c r="K51" s="27">
        <v>10221.92</v>
      </c>
      <c r="L51" s="27">
        <v>0</v>
      </c>
      <c r="M51" s="28">
        <v>0</v>
      </c>
    </row>
    <row r="52" spans="1:13" ht="18.75">
      <c r="A52" s="13">
        <v>3</v>
      </c>
      <c r="B52" s="16" t="s">
        <v>11</v>
      </c>
      <c r="C52" s="17">
        <v>85</v>
      </c>
      <c r="D52" s="17">
        <v>8707.7000000000007</v>
      </c>
      <c r="E52" s="17">
        <v>2</v>
      </c>
      <c r="F52" s="17">
        <v>134.36000000000001</v>
      </c>
      <c r="H52" s="13">
        <v>3</v>
      </c>
      <c r="I52" s="16" t="s">
        <v>11</v>
      </c>
      <c r="J52" s="27">
        <v>115</v>
      </c>
      <c r="K52" s="27">
        <v>11858.45</v>
      </c>
      <c r="L52" s="27">
        <v>9</v>
      </c>
      <c r="M52" s="28">
        <v>480.88</v>
      </c>
    </row>
    <row r="53" spans="1:13" ht="18.75">
      <c r="A53" s="13">
        <v>4</v>
      </c>
      <c r="B53" s="16" t="s">
        <v>13</v>
      </c>
      <c r="C53" s="17">
        <v>43</v>
      </c>
      <c r="D53" s="17">
        <v>5643.58</v>
      </c>
      <c r="E53" s="17">
        <v>0</v>
      </c>
      <c r="F53" s="17">
        <v>0</v>
      </c>
      <c r="H53" s="13">
        <v>4</v>
      </c>
      <c r="I53" s="16" t="s">
        <v>13</v>
      </c>
      <c r="J53" s="27">
        <v>64</v>
      </c>
      <c r="K53" s="27">
        <v>7247.96</v>
      </c>
      <c r="L53" s="27">
        <v>0</v>
      </c>
      <c r="M53" s="28">
        <v>0</v>
      </c>
    </row>
    <row r="54" spans="1:13" ht="18.75">
      <c r="A54" s="13">
        <v>5</v>
      </c>
      <c r="B54" s="16" t="s">
        <v>14</v>
      </c>
      <c r="C54" s="17">
        <v>13</v>
      </c>
      <c r="D54" s="17">
        <v>2351.41</v>
      </c>
      <c r="E54" s="17">
        <v>3</v>
      </c>
      <c r="F54" s="17">
        <v>194.25</v>
      </c>
      <c r="H54" s="13">
        <v>5</v>
      </c>
      <c r="I54" s="16" t="s">
        <v>14</v>
      </c>
      <c r="J54" s="27">
        <v>25</v>
      </c>
      <c r="K54" s="27">
        <v>2631.06</v>
      </c>
      <c r="L54" s="27">
        <v>0</v>
      </c>
      <c r="M54" s="28">
        <v>0</v>
      </c>
    </row>
    <row r="55" spans="1:13" ht="18.75">
      <c r="A55" s="13">
        <v>6</v>
      </c>
      <c r="B55" s="16" t="s">
        <v>15</v>
      </c>
      <c r="C55" s="17">
        <v>9</v>
      </c>
      <c r="D55" s="17">
        <v>1060.6600000000001</v>
      </c>
      <c r="E55" s="17">
        <v>1</v>
      </c>
      <c r="F55" s="17">
        <v>27.38</v>
      </c>
      <c r="H55" s="13">
        <v>6</v>
      </c>
      <c r="I55" s="16" t="s">
        <v>15</v>
      </c>
      <c r="J55" s="27">
        <v>21</v>
      </c>
      <c r="K55" s="27">
        <v>2594.0500000000002</v>
      </c>
      <c r="L55" s="27">
        <v>2</v>
      </c>
      <c r="M55" s="28">
        <v>44.89</v>
      </c>
    </row>
    <row r="56" spans="1:13" ht="18.75">
      <c r="A56" s="13">
        <v>7</v>
      </c>
      <c r="B56" s="16" t="s">
        <v>16</v>
      </c>
      <c r="C56" s="17">
        <v>13</v>
      </c>
      <c r="D56" s="17">
        <v>1482.8</v>
      </c>
      <c r="E56" s="17">
        <v>22</v>
      </c>
      <c r="F56" s="17">
        <v>850.4</v>
      </c>
      <c r="H56" s="13">
        <v>7</v>
      </c>
      <c r="I56" s="16" t="s">
        <v>16</v>
      </c>
      <c r="J56" s="27">
        <v>26</v>
      </c>
      <c r="K56" s="27">
        <v>3007.82</v>
      </c>
      <c r="L56" s="27">
        <v>0</v>
      </c>
      <c r="M56" s="28">
        <v>0</v>
      </c>
    </row>
    <row r="57" spans="1:13" ht="18.75">
      <c r="A57" s="13">
        <v>8</v>
      </c>
      <c r="B57" s="16" t="s">
        <v>17</v>
      </c>
      <c r="C57" s="17">
        <v>0</v>
      </c>
      <c r="D57" s="17">
        <v>0</v>
      </c>
      <c r="E57" s="17">
        <v>0</v>
      </c>
      <c r="F57" s="17">
        <v>0</v>
      </c>
      <c r="H57" s="13">
        <v>8</v>
      </c>
      <c r="I57" s="16" t="s">
        <v>17</v>
      </c>
      <c r="J57" s="27">
        <v>0</v>
      </c>
      <c r="K57" s="27">
        <v>0</v>
      </c>
      <c r="L57" s="27">
        <v>0</v>
      </c>
      <c r="M57" s="28">
        <v>0</v>
      </c>
    </row>
    <row r="58" spans="1:13" ht="18.75">
      <c r="A58" s="83" t="s">
        <v>18</v>
      </c>
      <c r="B58" s="84"/>
      <c r="C58" s="17">
        <f>SUM(C50:C57)</f>
        <v>406</v>
      </c>
      <c r="D58" s="17">
        <f t="shared" ref="D58:F58" si="6">SUM(D50:D57)</f>
        <v>44727.23000000001</v>
      </c>
      <c r="E58" s="17">
        <f t="shared" si="6"/>
        <v>28</v>
      </c>
      <c r="F58" s="17">
        <f t="shared" si="6"/>
        <v>1206.3899999999999</v>
      </c>
      <c r="H58" s="83" t="s">
        <v>18</v>
      </c>
      <c r="I58" s="84"/>
      <c r="J58" s="17">
        <f>SUM(J50:J57)</f>
        <v>565</v>
      </c>
      <c r="K58" s="17">
        <f t="shared" ref="K58:M58" si="7">SUM(K50:K57)</f>
        <v>57879.16</v>
      </c>
      <c r="L58" s="17">
        <f t="shared" si="7"/>
        <v>11</v>
      </c>
      <c r="M58" s="17">
        <f t="shared" si="7"/>
        <v>525.77</v>
      </c>
    </row>
    <row r="61" spans="1:13" ht="18.75">
      <c r="A61" s="74" t="s">
        <v>0</v>
      </c>
      <c r="B61" s="75"/>
      <c r="C61" s="75"/>
      <c r="D61" s="75"/>
      <c r="E61" s="75"/>
      <c r="F61" s="76"/>
      <c r="H61" s="74" t="s">
        <v>0</v>
      </c>
      <c r="I61" s="75"/>
      <c r="J61" s="75"/>
      <c r="K61" s="75"/>
      <c r="L61" s="75"/>
      <c r="M61" s="76"/>
    </row>
    <row r="62" spans="1:13" ht="18.75">
      <c r="A62" s="77" t="s">
        <v>45</v>
      </c>
      <c r="B62" s="78"/>
      <c r="C62" s="78"/>
      <c r="D62" s="78"/>
      <c r="E62" s="78"/>
      <c r="F62" s="79"/>
      <c r="H62" s="77" t="s">
        <v>46</v>
      </c>
      <c r="I62" s="78"/>
      <c r="J62" s="78"/>
      <c r="K62" s="78"/>
      <c r="L62" s="78"/>
      <c r="M62" s="79"/>
    </row>
    <row r="63" spans="1:13" ht="18.75">
      <c r="A63" s="85" t="s">
        <v>2</v>
      </c>
      <c r="B63" s="85" t="s">
        <v>3</v>
      </c>
      <c r="C63" s="80" t="s">
        <v>4</v>
      </c>
      <c r="D63" s="81"/>
      <c r="E63" s="82" t="s">
        <v>5</v>
      </c>
      <c r="F63" s="81"/>
      <c r="H63" s="85" t="s">
        <v>2</v>
      </c>
      <c r="I63" s="85" t="s">
        <v>3</v>
      </c>
      <c r="J63" s="80" t="s">
        <v>4</v>
      </c>
      <c r="K63" s="81"/>
      <c r="L63" s="82" t="s">
        <v>5</v>
      </c>
      <c r="M63" s="81"/>
    </row>
    <row r="64" spans="1:13" ht="18.75">
      <c r="A64" s="86"/>
      <c r="B64" s="86"/>
      <c r="C64" s="14" t="s">
        <v>6</v>
      </c>
      <c r="D64" s="15" t="s">
        <v>25</v>
      </c>
      <c r="E64" s="14" t="s">
        <v>6</v>
      </c>
      <c r="F64" s="15" t="s">
        <v>25</v>
      </c>
      <c r="H64" s="86"/>
      <c r="I64" s="86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27">
        <v>135</v>
      </c>
      <c r="D65" s="27">
        <v>13524.23</v>
      </c>
      <c r="E65" s="27">
        <v>3</v>
      </c>
      <c r="F65" s="28">
        <v>597.12</v>
      </c>
      <c r="H65" s="13">
        <v>1</v>
      </c>
      <c r="I65" s="12" t="s">
        <v>9</v>
      </c>
      <c r="J65" s="27">
        <v>146</v>
      </c>
      <c r="K65" s="27">
        <v>14812.46</v>
      </c>
      <c r="L65" s="27">
        <v>0</v>
      </c>
      <c r="M65" s="28">
        <v>0</v>
      </c>
    </row>
    <row r="66" spans="1:13" ht="18.75">
      <c r="A66" s="13">
        <v>2</v>
      </c>
      <c r="B66" s="16" t="s">
        <v>10</v>
      </c>
      <c r="C66" s="27">
        <v>79</v>
      </c>
      <c r="D66" s="27">
        <v>7883.69</v>
      </c>
      <c r="E66" s="27">
        <v>5</v>
      </c>
      <c r="F66" s="28">
        <v>841.58</v>
      </c>
      <c r="H66" s="13">
        <v>2</v>
      </c>
      <c r="I66" s="16" t="s">
        <v>10</v>
      </c>
      <c r="J66" s="27">
        <v>45</v>
      </c>
      <c r="K66" s="27">
        <v>5187.08</v>
      </c>
      <c r="L66" s="27">
        <v>0</v>
      </c>
      <c r="M66" s="28">
        <v>0</v>
      </c>
    </row>
    <row r="67" spans="1:13" ht="18.75">
      <c r="A67" s="13">
        <v>3</v>
      </c>
      <c r="B67" s="16" t="s">
        <v>11</v>
      </c>
      <c r="C67" s="27">
        <v>22</v>
      </c>
      <c r="D67" s="27">
        <v>2166.88</v>
      </c>
      <c r="E67" s="27">
        <v>0</v>
      </c>
      <c r="F67" s="28">
        <v>0</v>
      </c>
      <c r="H67" s="13">
        <v>3</v>
      </c>
      <c r="I67" s="16" t="s">
        <v>11</v>
      </c>
      <c r="J67" s="27">
        <v>66</v>
      </c>
      <c r="K67" s="27">
        <v>6876.56</v>
      </c>
      <c r="L67" s="27">
        <v>2</v>
      </c>
      <c r="M67" s="28">
        <v>96.74</v>
      </c>
    </row>
    <row r="68" spans="1:13" ht="18.75">
      <c r="A68" s="13">
        <v>4</v>
      </c>
      <c r="B68" s="16" t="s">
        <v>13</v>
      </c>
      <c r="C68" s="27">
        <v>23</v>
      </c>
      <c r="D68" s="27">
        <v>3064.9</v>
      </c>
      <c r="E68" s="27">
        <v>1</v>
      </c>
      <c r="F68" s="28">
        <v>26.95</v>
      </c>
      <c r="H68" s="13">
        <v>4</v>
      </c>
      <c r="I68" s="16" t="s">
        <v>13</v>
      </c>
      <c r="J68" s="27">
        <v>15</v>
      </c>
      <c r="K68" s="27">
        <v>1725.11</v>
      </c>
      <c r="L68" s="27">
        <v>0</v>
      </c>
      <c r="M68" s="28">
        <v>0</v>
      </c>
    </row>
    <row r="69" spans="1:13" ht="18.75">
      <c r="A69" s="13">
        <v>5</v>
      </c>
      <c r="B69" s="16" t="s">
        <v>14</v>
      </c>
      <c r="C69" s="27">
        <v>24</v>
      </c>
      <c r="D69" s="27">
        <v>2182.41</v>
      </c>
      <c r="E69" s="27">
        <v>0</v>
      </c>
      <c r="F69" s="28">
        <v>0</v>
      </c>
      <c r="H69" s="13">
        <v>5</v>
      </c>
      <c r="I69" s="16" t="s">
        <v>14</v>
      </c>
      <c r="J69" s="27">
        <v>10</v>
      </c>
      <c r="K69" s="27">
        <v>1176.46</v>
      </c>
      <c r="L69" s="27">
        <v>1</v>
      </c>
      <c r="M69" s="28">
        <v>47.29</v>
      </c>
    </row>
    <row r="70" spans="1:13" ht="18.75">
      <c r="A70" s="13">
        <v>6</v>
      </c>
      <c r="B70" s="16" t="s">
        <v>15</v>
      </c>
      <c r="C70" s="27">
        <v>9</v>
      </c>
      <c r="D70" s="27">
        <v>1720.35</v>
      </c>
      <c r="E70" s="27">
        <v>4</v>
      </c>
      <c r="F70" s="28">
        <v>215.95</v>
      </c>
      <c r="H70" s="13">
        <v>6</v>
      </c>
      <c r="I70" s="16" t="s">
        <v>15</v>
      </c>
      <c r="J70" s="27">
        <v>10</v>
      </c>
      <c r="K70" s="27">
        <v>1086.68</v>
      </c>
      <c r="L70" s="27">
        <v>0</v>
      </c>
      <c r="M70" s="28">
        <v>0</v>
      </c>
    </row>
    <row r="71" spans="1:13" ht="18.75">
      <c r="A71" s="13">
        <v>7</v>
      </c>
      <c r="B71" s="16" t="s">
        <v>16</v>
      </c>
      <c r="C71" s="27">
        <v>18</v>
      </c>
      <c r="D71" s="27">
        <v>2355.56</v>
      </c>
      <c r="E71" s="27">
        <v>1</v>
      </c>
      <c r="F71" s="28">
        <v>64.25</v>
      </c>
      <c r="H71" s="13">
        <v>7</v>
      </c>
      <c r="I71" s="16" t="s">
        <v>16</v>
      </c>
      <c r="J71" s="27">
        <v>11</v>
      </c>
      <c r="K71" s="27">
        <v>1122.96</v>
      </c>
      <c r="L71" s="27">
        <v>0</v>
      </c>
      <c r="M71" s="28">
        <v>0</v>
      </c>
    </row>
    <row r="72" spans="1:13" ht="18.75">
      <c r="A72" s="13">
        <v>8</v>
      </c>
      <c r="B72" s="16" t="s">
        <v>17</v>
      </c>
      <c r="C72" s="27">
        <v>0</v>
      </c>
      <c r="D72" s="27">
        <v>0</v>
      </c>
      <c r="E72" s="27">
        <v>0</v>
      </c>
      <c r="F72" s="28">
        <v>0</v>
      </c>
      <c r="H72" s="13">
        <v>8</v>
      </c>
      <c r="I72" s="16" t="s">
        <v>17</v>
      </c>
      <c r="J72" s="27">
        <v>0</v>
      </c>
      <c r="K72" s="27">
        <v>0</v>
      </c>
      <c r="L72" s="27">
        <v>0</v>
      </c>
      <c r="M72" s="28">
        <v>0</v>
      </c>
    </row>
    <row r="73" spans="1:13" ht="18.75">
      <c r="A73" s="83" t="s">
        <v>18</v>
      </c>
      <c r="B73" s="84"/>
      <c r="C73" s="17">
        <f>SUM(C65:C72)</f>
        <v>310</v>
      </c>
      <c r="D73" s="17">
        <f t="shared" ref="D73:F73" si="8">SUM(D65:D72)</f>
        <v>32898.019999999997</v>
      </c>
      <c r="E73" s="17">
        <f t="shared" si="8"/>
        <v>14</v>
      </c>
      <c r="F73" s="17">
        <f t="shared" si="8"/>
        <v>1745.8500000000001</v>
      </c>
      <c r="H73" s="83" t="s">
        <v>18</v>
      </c>
      <c r="I73" s="84"/>
      <c r="J73" s="17">
        <f>SUM(J65:J72)</f>
        <v>303</v>
      </c>
      <c r="K73" s="17">
        <f t="shared" ref="K73:M73" si="9">SUM(K65:K72)</f>
        <v>31987.31</v>
      </c>
      <c r="L73" s="17">
        <f t="shared" si="9"/>
        <v>3</v>
      </c>
      <c r="M73" s="17">
        <f t="shared" si="9"/>
        <v>144.03</v>
      </c>
    </row>
    <row r="76" spans="1:13" ht="18.75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>
      <c r="A77" s="77" t="s">
        <v>47</v>
      </c>
      <c r="B77" s="78"/>
      <c r="C77" s="78"/>
      <c r="D77" s="78"/>
      <c r="E77" s="78"/>
      <c r="F77" s="79"/>
      <c r="H77" s="77" t="s">
        <v>48</v>
      </c>
      <c r="I77" s="78"/>
      <c r="J77" s="78"/>
      <c r="K77" s="78"/>
      <c r="L77" s="78"/>
      <c r="M77" s="79"/>
    </row>
    <row r="78" spans="1:13" ht="18.75">
      <c r="A78" s="85" t="s">
        <v>2</v>
      </c>
      <c r="B78" s="85" t="s">
        <v>3</v>
      </c>
      <c r="C78" s="80" t="s">
        <v>4</v>
      </c>
      <c r="D78" s="81"/>
      <c r="E78" s="82" t="s">
        <v>5</v>
      </c>
      <c r="F78" s="81"/>
      <c r="H78" s="85" t="s">
        <v>2</v>
      </c>
      <c r="I78" s="85" t="s">
        <v>3</v>
      </c>
      <c r="J78" s="80" t="s">
        <v>4</v>
      </c>
      <c r="K78" s="81"/>
      <c r="L78" s="82" t="s">
        <v>5</v>
      </c>
      <c r="M78" s="81"/>
    </row>
    <row r="79" spans="1:13" ht="18.75">
      <c r="A79" s="86"/>
      <c r="B79" s="86"/>
      <c r="C79" s="14" t="s">
        <v>6</v>
      </c>
      <c r="D79" s="15" t="s">
        <v>25</v>
      </c>
      <c r="E79" s="14" t="s">
        <v>6</v>
      </c>
      <c r="F79" s="15" t="s">
        <v>25</v>
      </c>
      <c r="H79" s="86"/>
      <c r="I79" s="86"/>
      <c r="J79" s="14" t="s">
        <v>6</v>
      </c>
      <c r="K79" s="15" t="s">
        <v>25</v>
      </c>
      <c r="L79" s="14" t="s">
        <v>6</v>
      </c>
      <c r="M79" s="15" t="s">
        <v>25</v>
      </c>
    </row>
    <row r="80" spans="1:13" ht="18.75">
      <c r="A80" s="13">
        <v>1</v>
      </c>
      <c r="B80" s="12" t="s">
        <v>9</v>
      </c>
      <c r="C80" s="27">
        <v>165</v>
      </c>
      <c r="D80" s="27">
        <v>16596.7</v>
      </c>
      <c r="E80" s="27">
        <v>0</v>
      </c>
      <c r="F80" s="28">
        <v>0</v>
      </c>
      <c r="H80" s="13">
        <v>1</v>
      </c>
      <c r="I80" s="12" t="s">
        <v>9</v>
      </c>
      <c r="J80" s="27">
        <v>165</v>
      </c>
      <c r="K80" s="27">
        <v>16596.7</v>
      </c>
      <c r="L80" s="27">
        <v>0</v>
      </c>
      <c r="M80" s="28">
        <v>0</v>
      </c>
    </row>
    <row r="81" spans="1:13" ht="18.75">
      <c r="A81" s="13">
        <v>2</v>
      </c>
      <c r="B81" s="16" t="s">
        <v>10</v>
      </c>
      <c r="C81" s="27">
        <v>86</v>
      </c>
      <c r="D81" s="27">
        <v>9063.07</v>
      </c>
      <c r="E81" s="27">
        <v>0</v>
      </c>
      <c r="F81" s="28">
        <v>0</v>
      </c>
      <c r="H81" s="13">
        <v>2</v>
      </c>
      <c r="I81" s="16" t="s">
        <v>10</v>
      </c>
      <c r="J81" s="27">
        <v>86</v>
      </c>
      <c r="K81" s="27">
        <v>9063.07</v>
      </c>
      <c r="L81" s="27">
        <v>0</v>
      </c>
      <c r="M81" s="28">
        <v>0</v>
      </c>
    </row>
    <row r="82" spans="1:13" ht="18.75">
      <c r="A82" s="13">
        <v>3</v>
      </c>
      <c r="B82" s="16" t="s">
        <v>11</v>
      </c>
      <c r="C82" s="27">
        <v>62</v>
      </c>
      <c r="D82" s="27">
        <v>6305.74</v>
      </c>
      <c r="E82" s="27">
        <v>3</v>
      </c>
      <c r="F82" s="28">
        <v>204.98</v>
      </c>
      <c r="H82" s="13">
        <v>3</v>
      </c>
      <c r="I82" s="16" t="s">
        <v>11</v>
      </c>
      <c r="J82" s="27">
        <v>62</v>
      </c>
      <c r="K82" s="27">
        <v>6305.74</v>
      </c>
      <c r="L82" s="27">
        <v>3</v>
      </c>
      <c r="M82" s="28">
        <v>204.98</v>
      </c>
    </row>
    <row r="83" spans="1:13" ht="18.75">
      <c r="A83" s="13">
        <v>4</v>
      </c>
      <c r="B83" s="16" t="s">
        <v>13</v>
      </c>
      <c r="C83" s="27">
        <v>42</v>
      </c>
      <c r="D83" s="27">
        <v>5417.81</v>
      </c>
      <c r="E83" s="27">
        <v>0</v>
      </c>
      <c r="F83" s="28">
        <v>0</v>
      </c>
      <c r="H83" s="13">
        <v>4</v>
      </c>
      <c r="I83" s="16" t="s">
        <v>13</v>
      </c>
      <c r="J83" s="27">
        <v>42</v>
      </c>
      <c r="K83" s="27">
        <v>5417.81</v>
      </c>
      <c r="L83" s="27">
        <v>0</v>
      </c>
      <c r="M83" s="28">
        <v>0</v>
      </c>
    </row>
    <row r="84" spans="1:13" ht="18.75">
      <c r="A84" s="13">
        <v>5</v>
      </c>
      <c r="B84" s="16" t="s">
        <v>14</v>
      </c>
      <c r="C84" s="27">
        <v>13</v>
      </c>
      <c r="D84" s="27">
        <v>1350.21</v>
      </c>
      <c r="E84" s="27">
        <v>1</v>
      </c>
      <c r="F84" s="28">
        <v>51.82</v>
      </c>
      <c r="H84" s="13">
        <v>5</v>
      </c>
      <c r="I84" s="16" t="s">
        <v>14</v>
      </c>
      <c r="J84" s="27">
        <v>13</v>
      </c>
      <c r="K84" s="27">
        <v>1350.21</v>
      </c>
      <c r="L84" s="27">
        <v>1</v>
      </c>
      <c r="M84" s="28">
        <v>51.82</v>
      </c>
    </row>
    <row r="85" spans="1:13" ht="18.75">
      <c r="A85" s="13">
        <v>6</v>
      </c>
      <c r="B85" s="16" t="s">
        <v>15</v>
      </c>
      <c r="C85" s="27">
        <v>11</v>
      </c>
      <c r="D85" s="27">
        <v>1669.44</v>
      </c>
      <c r="E85" s="27">
        <v>3</v>
      </c>
      <c r="F85" s="28">
        <v>159.88999999999999</v>
      </c>
      <c r="H85" s="13">
        <v>6</v>
      </c>
      <c r="I85" s="16" t="s">
        <v>15</v>
      </c>
      <c r="J85" s="27">
        <v>11</v>
      </c>
      <c r="K85" s="27">
        <v>1669.44</v>
      </c>
      <c r="L85" s="27">
        <v>3</v>
      </c>
      <c r="M85" s="28">
        <v>159.88999999999999</v>
      </c>
    </row>
    <row r="86" spans="1:13" ht="18.75">
      <c r="A86" s="13">
        <v>7</v>
      </c>
      <c r="B86" s="16" t="s">
        <v>16</v>
      </c>
      <c r="C86" s="27">
        <v>24</v>
      </c>
      <c r="D86" s="27">
        <v>2775.39</v>
      </c>
      <c r="E86" s="27">
        <v>0</v>
      </c>
      <c r="F86" s="28">
        <v>0</v>
      </c>
      <c r="H86" s="13">
        <v>7</v>
      </c>
      <c r="I86" s="16" t="s">
        <v>16</v>
      </c>
      <c r="J86" s="27">
        <v>24</v>
      </c>
      <c r="K86" s="27">
        <v>2775.39</v>
      </c>
      <c r="L86" s="27">
        <v>0</v>
      </c>
      <c r="M86" s="28">
        <v>0</v>
      </c>
    </row>
    <row r="87" spans="1:13" ht="18.75">
      <c r="A87" s="13">
        <v>8</v>
      </c>
      <c r="B87" s="16" t="s">
        <v>17</v>
      </c>
      <c r="C87" s="27">
        <v>0</v>
      </c>
      <c r="D87" s="27">
        <v>0</v>
      </c>
      <c r="E87" s="27">
        <v>0</v>
      </c>
      <c r="F87" s="28">
        <v>0</v>
      </c>
      <c r="H87" s="13">
        <v>8</v>
      </c>
      <c r="I87" s="16" t="s">
        <v>17</v>
      </c>
      <c r="J87" s="27">
        <v>0</v>
      </c>
      <c r="K87" s="27">
        <v>0</v>
      </c>
      <c r="L87" s="27">
        <v>0</v>
      </c>
      <c r="M87" s="28">
        <v>0</v>
      </c>
    </row>
    <row r="88" spans="1:13" ht="18.75">
      <c r="A88" s="83" t="s">
        <v>18</v>
      </c>
      <c r="B88" s="84"/>
      <c r="C88" s="17">
        <f>SUM(C80:C87)</f>
        <v>403</v>
      </c>
      <c r="D88" s="17">
        <f t="shared" ref="D88:F88" si="10">SUM(D80:D87)</f>
        <v>43178.36</v>
      </c>
      <c r="E88" s="17">
        <f t="shared" si="10"/>
        <v>7</v>
      </c>
      <c r="F88" s="17">
        <f t="shared" si="10"/>
        <v>416.69</v>
      </c>
      <c r="H88" s="83" t="s">
        <v>18</v>
      </c>
      <c r="I88" s="84"/>
      <c r="J88" s="17">
        <f>SUM(J80:J87)</f>
        <v>403</v>
      </c>
      <c r="K88" s="17">
        <f t="shared" ref="K88:M88" si="11">SUM(K80:K87)</f>
        <v>43178.36</v>
      </c>
      <c r="L88" s="17">
        <f t="shared" si="11"/>
        <v>7</v>
      </c>
      <c r="M88" s="17">
        <f t="shared" si="11"/>
        <v>416.69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3"/>
  <sheetViews>
    <sheetView topLeftCell="A31" workbookViewId="0">
      <selection activeCell="H18" sqref="H18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>
      <c r="A1" s="87" t="s">
        <v>9</v>
      </c>
      <c r="B1" s="87"/>
      <c r="C1" s="87"/>
      <c r="D1" s="87"/>
      <c r="E1" s="87"/>
      <c r="F1" s="26"/>
      <c r="G1" s="87" t="s">
        <v>10</v>
      </c>
      <c r="H1" s="87"/>
      <c r="I1" s="87"/>
      <c r="J1" s="87"/>
      <c r="K1" s="87"/>
    </row>
    <row r="2" spans="1:11">
      <c r="A2" s="72" t="s">
        <v>34</v>
      </c>
      <c r="B2" s="73" t="s">
        <v>4</v>
      </c>
      <c r="C2" s="73"/>
      <c r="D2" s="72" t="s">
        <v>5</v>
      </c>
      <c r="E2" s="72"/>
      <c r="G2" s="72" t="s">
        <v>34</v>
      </c>
      <c r="H2" s="73" t="s">
        <v>4</v>
      </c>
      <c r="I2" s="73"/>
      <c r="J2" s="72" t="s">
        <v>5</v>
      </c>
      <c r="K2" s="72"/>
    </row>
    <row r="3" spans="1:11">
      <c r="A3" s="72"/>
      <c r="B3" s="2" t="s">
        <v>6</v>
      </c>
      <c r="C3" s="2" t="s">
        <v>25</v>
      </c>
      <c r="D3" s="2" t="s">
        <v>6</v>
      </c>
      <c r="E3" s="2" t="s">
        <v>25</v>
      </c>
      <c r="G3" s="72"/>
      <c r="H3" s="2" t="s">
        <v>6</v>
      </c>
      <c r="I3" s="2" t="s">
        <v>25</v>
      </c>
      <c r="J3" s="2" t="s">
        <v>6</v>
      </c>
      <c r="K3" s="2" t="s">
        <v>25</v>
      </c>
    </row>
    <row r="4" spans="1:11">
      <c r="A4" s="3">
        <v>44562</v>
      </c>
      <c r="B4" s="14">
        <v>90</v>
      </c>
      <c r="C4" s="15">
        <v>9571.0499999999993</v>
      </c>
      <c r="D4" s="14">
        <v>7</v>
      </c>
      <c r="E4" s="15">
        <v>919.1</v>
      </c>
      <c r="G4" s="3">
        <v>44562</v>
      </c>
      <c r="H4" s="17">
        <v>64</v>
      </c>
      <c r="I4" s="17">
        <v>6804.29</v>
      </c>
      <c r="J4" s="17">
        <v>0</v>
      </c>
      <c r="K4" s="17">
        <v>0</v>
      </c>
    </row>
    <row r="5" spans="1:11">
      <c r="A5" s="3">
        <v>44593</v>
      </c>
      <c r="B5" s="2">
        <f>'2022年安顺市各县区月数据'!J5</f>
        <v>82</v>
      </c>
      <c r="C5" s="2">
        <f>'2022年安顺市各县区月数据'!K5</f>
        <v>8515.82</v>
      </c>
      <c r="D5" s="2">
        <f>'2022年安顺市各县区月数据'!L5</f>
        <v>4</v>
      </c>
      <c r="E5" s="2">
        <f>'2022年安顺市各县区月数据'!M5</f>
        <v>200.83</v>
      </c>
      <c r="G5" s="3">
        <v>44593</v>
      </c>
      <c r="H5" s="17">
        <f>'2022年安顺市各县区月数据'!J6</f>
        <v>44</v>
      </c>
      <c r="I5" s="17">
        <f>'2022年安顺市各县区月数据'!K6</f>
        <v>4873.32</v>
      </c>
      <c r="J5" s="17">
        <f>'2022年安顺市各县区月数据'!L6</f>
        <v>0</v>
      </c>
      <c r="K5" s="17">
        <f>'2022年安顺市各县区月数据'!M6</f>
        <v>0</v>
      </c>
    </row>
    <row r="6" spans="1:11">
      <c r="A6" s="3">
        <v>44621</v>
      </c>
      <c r="B6" s="14">
        <v>180</v>
      </c>
      <c r="C6" s="15">
        <v>14911.2</v>
      </c>
      <c r="D6" s="14">
        <v>0</v>
      </c>
      <c r="E6" s="4">
        <v>0</v>
      </c>
      <c r="G6" s="3">
        <v>44621</v>
      </c>
      <c r="H6" s="17">
        <v>79</v>
      </c>
      <c r="I6" s="17">
        <v>8329.58</v>
      </c>
      <c r="J6" s="16">
        <v>1</v>
      </c>
      <c r="K6" s="4">
        <v>28.86</v>
      </c>
    </row>
    <row r="7" spans="1:11">
      <c r="A7" s="3">
        <v>44652</v>
      </c>
      <c r="B7" s="14">
        <v>126</v>
      </c>
      <c r="C7" s="15">
        <v>12859.9</v>
      </c>
      <c r="D7" s="14">
        <v>0</v>
      </c>
      <c r="E7" s="4">
        <v>0</v>
      </c>
      <c r="G7" s="3">
        <v>44652</v>
      </c>
      <c r="H7" s="17">
        <v>44</v>
      </c>
      <c r="I7" s="17">
        <v>5019.26</v>
      </c>
      <c r="J7" s="17">
        <v>1</v>
      </c>
      <c r="K7" s="17">
        <v>41.3</v>
      </c>
    </row>
    <row r="8" spans="1:11">
      <c r="A8" s="3">
        <v>44682</v>
      </c>
      <c r="B8" s="4">
        <v>725</v>
      </c>
      <c r="C8" s="33">
        <v>56178.61</v>
      </c>
      <c r="D8" s="14">
        <v>0</v>
      </c>
      <c r="E8" s="4">
        <v>0</v>
      </c>
      <c r="G8" s="3">
        <v>44682</v>
      </c>
      <c r="H8" s="14">
        <v>57</v>
      </c>
      <c r="I8" s="15">
        <v>6168.04</v>
      </c>
      <c r="J8" s="14">
        <v>0</v>
      </c>
      <c r="K8" s="4">
        <v>0</v>
      </c>
    </row>
    <row r="9" spans="1:11">
      <c r="A9" s="3">
        <v>44713</v>
      </c>
      <c r="B9" s="14">
        <v>116</v>
      </c>
      <c r="C9" s="15">
        <v>12060.27</v>
      </c>
      <c r="D9" s="14">
        <v>0</v>
      </c>
      <c r="E9" s="4">
        <v>0</v>
      </c>
      <c r="G9" s="3">
        <v>44713</v>
      </c>
      <c r="H9" s="17">
        <v>57</v>
      </c>
      <c r="I9" s="17">
        <v>5931.52</v>
      </c>
      <c r="J9" s="17">
        <v>0</v>
      </c>
      <c r="K9" s="17">
        <v>0</v>
      </c>
    </row>
    <row r="10" spans="1:11">
      <c r="A10" s="3">
        <v>44743</v>
      </c>
      <c r="B10" s="14">
        <v>147</v>
      </c>
      <c r="C10" s="15">
        <v>15247.52</v>
      </c>
      <c r="D10" s="14">
        <v>0</v>
      </c>
      <c r="E10" s="15">
        <v>0</v>
      </c>
      <c r="G10" s="3">
        <v>44743</v>
      </c>
      <c r="H10" s="17">
        <v>96</v>
      </c>
      <c r="I10" s="17">
        <v>10233.56</v>
      </c>
      <c r="J10" s="17">
        <v>0</v>
      </c>
      <c r="K10" s="17">
        <v>0</v>
      </c>
    </row>
    <row r="11" spans="1:11">
      <c r="A11" s="3">
        <v>44774</v>
      </c>
      <c r="B11" s="27">
        <v>204</v>
      </c>
      <c r="C11" s="27">
        <v>20317.900000000001</v>
      </c>
      <c r="D11" s="27">
        <v>0</v>
      </c>
      <c r="E11" s="28">
        <v>0</v>
      </c>
      <c r="G11" s="3">
        <v>44774</v>
      </c>
      <c r="H11" s="27">
        <v>110</v>
      </c>
      <c r="I11" s="27">
        <v>10221.92</v>
      </c>
      <c r="J11" s="27">
        <v>0</v>
      </c>
      <c r="K11" s="28">
        <v>0</v>
      </c>
    </row>
    <row r="12" spans="1:11">
      <c r="A12" s="3">
        <v>44805</v>
      </c>
      <c r="B12" s="27">
        <v>135</v>
      </c>
      <c r="C12" s="27">
        <v>13524.23</v>
      </c>
      <c r="D12" s="27">
        <v>3</v>
      </c>
      <c r="E12" s="28">
        <v>597.12</v>
      </c>
      <c r="G12" s="3">
        <v>44805</v>
      </c>
      <c r="H12" s="27">
        <v>79</v>
      </c>
      <c r="I12" s="27">
        <v>7883.69</v>
      </c>
      <c r="J12" s="27">
        <v>5</v>
      </c>
      <c r="K12" s="28">
        <v>841.58</v>
      </c>
    </row>
    <row r="13" spans="1:11">
      <c r="A13" s="3">
        <v>44835</v>
      </c>
      <c r="B13" s="27">
        <v>146</v>
      </c>
      <c r="C13" s="27">
        <v>14812.46</v>
      </c>
      <c r="D13" s="27">
        <v>0</v>
      </c>
      <c r="E13" s="28">
        <v>0</v>
      </c>
      <c r="G13" s="3">
        <v>44835</v>
      </c>
      <c r="H13" s="27">
        <v>45</v>
      </c>
      <c r="I13" s="27">
        <v>5187.08</v>
      </c>
      <c r="J13" s="27">
        <v>0</v>
      </c>
      <c r="K13" s="28">
        <v>0</v>
      </c>
    </row>
    <row r="14" spans="1:11">
      <c r="A14" s="3">
        <v>44866</v>
      </c>
      <c r="B14" s="27">
        <v>165</v>
      </c>
      <c r="C14" s="27">
        <v>16596.7</v>
      </c>
      <c r="D14" s="27">
        <v>0</v>
      </c>
      <c r="E14" s="28">
        <v>0</v>
      </c>
      <c r="G14" s="3">
        <v>44866</v>
      </c>
      <c r="H14" s="27">
        <v>86</v>
      </c>
      <c r="I14" s="27">
        <v>9063.07</v>
      </c>
      <c r="J14" s="27">
        <v>0</v>
      </c>
      <c r="K14" s="28">
        <v>0</v>
      </c>
    </row>
    <row r="15" spans="1:11">
      <c r="A15" s="3">
        <v>44896</v>
      </c>
      <c r="B15" s="27">
        <v>165</v>
      </c>
      <c r="C15" s="27">
        <v>16596.7</v>
      </c>
      <c r="D15" s="27">
        <v>0</v>
      </c>
      <c r="E15" s="28">
        <v>0</v>
      </c>
      <c r="G15" s="3">
        <v>44896</v>
      </c>
      <c r="H15" s="27">
        <v>86</v>
      </c>
      <c r="I15" s="27">
        <v>9063.07</v>
      </c>
      <c r="J15" s="27">
        <v>0</v>
      </c>
      <c r="K15" s="28">
        <v>0</v>
      </c>
    </row>
    <row r="16" spans="1:11">
      <c r="A16" s="3" t="s">
        <v>36</v>
      </c>
      <c r="B16" s="2">
        <f>SUM(B4:B15)</f>
        <v>2281</v>
      </c>
      <c r="C16" s="2">
        <f>SUM(C4:C15)</f>
        <v>211192.36000000004</v>
      </c>
      <c r="D16" s="2">
        <f>SUM(D4:D15)</f>
        <v>14</v>
      </c>
      <c r="E16" s="2">
        <f>SUM(E4:E15)</f>
        <v>1717.0500000000002</v>
      </c>
      <c r="G16" s="3" t="s">
        <v>36</v>
      </c>
      <c r="H16" s="2">
        <f>SUM(H4:H15)</f>
        <v>847</v>
      </c>
      <c r="I16" s="2">
        <f>SUM(I4:I15)</f>
        <v>88778.400000000023</v>
      </c>
      <c r="J16" s="2">
        <f>SUM(J4:J15)</f>
        <v>7</v>
      </c>
      <c r="K16" s="2">
        <f>SUM(K4:K15)</f>
        <v>911.74</v>
      </c>
    </row>
    <row r="17" spans="1:11">
      <c r="A17" s="5"/>
      <c r="K17" s="31"/>
    </row>
    <row r="18" spans="1:11">
      <c r="K18" s="32"/>
    </row>
    <row r="19" spans="1:11">
      <c r="A19" s="87" t="s">
        <v>11</v>
      </c>
      <c r="B19" s="87"/>
      <c r="C19" s="87"/>
      <c r="D19" s="87"/>
      <c r="E19" s="87"/>
      <c r="G19" s="87" t="s">
        <v>13</v>
      </c>
      <c r="H19" s="87"/>
      <c r="I19" s="87"/>
      <c r="J19" s="87"/>
      <c r="K19" s="87"/>
    </row>
    <row r="20" spans="1:11">
      <c r="A20" s="72" t="s">
        <v>34</v>
      </c>
      <c r="B20" s="73" t="s">
        <v>4</v>
      </c>
      <c r="C20" s="73"/>
      <c r="D20" s="72" t="s">
        <v>5</v>
      </c>
      <c r="E20" s="72"/>
      <c r="G20" s="72" t="s">
        <v>34</v>
      </c>
      <c r="H20" s="73" t="s">
        <v>4</v>
      </c>
      <c r="I20" s="73"/>
      <c r="J20" s="72" t="s">
        <v>5</v>
      </c>
      <c r="K20" s="72"/>
    </row>
    <row r="21" spans="1:11">
      <c r="A21" s="72"/>
      <c r="B21" s="2" t="s">
        <v>6</v>
      </c>
      <c r="C21" s="2" t="s">
        <v>25</v>
      </c>
      <c r="D21" s="2" t="s">
        <v>6</v>
      </c>
      <c r="E21" s="2" t="s">
        <v>25</v>
      </c>
      <c r="G21" s="72"/>
      <c r="H21" s="2" t="s">
        <v>6</v>
      </c>
      <c r="I21" s="2" t="s">
        <v>25</v>
      </c>
      <c r="J21" s="2" t="s">
        <v>6</v>
      </c>
      <c r="K21" s="2" t="s">
        <v>25</v>
      </c>
    </row>
    <row r="22" spans="1:11">
      <c r="A22" s="3">
        <v>44562</v>
      </c>
      <c r="B22" s="17">
        <v>46</v>
      </c>
      <c r="C22" s="17">
        <v>5212.47</v>
      </c>
      <c r="D22" s="17">
        <v>4</v>
      </c>
      <c r="E22" s="17">
        <v>286.44</v>
      </c>
      <c r="G22" s="3">
        <v>44562</v>
      </c>
      <c r="H22" s="17">
        <v>36</v>
      </c>
      <c r="I22" s="17">
        <v>4726.38</v>
      </c>
      <c r="J22" s="17">
        <v>6</v>
      </c>
      <c r="K22" s="17">
        <v>716.58</v>
      </c>
    </row>
    <row r="23" spans="1:11">
      <c r="A23" s="3">
        <v>44593</v>
      </c>
      <c r="B23" s="17">
        <f>'2022年安顺市各县区月数据'!J7</f>
        <v>34</v>
      </c>
      <c r="C23" s="17">
        <f>'2022年安顺市各县区月数据'!K7</f>
        <v>3285.48</v>
      </c>
      <c r="D23" s="17">
        <f>'2022年安顺市各县区月数据'!L7</f>
        <v>5</v>
      </c>
      <c r="E23" s="17">
        <f>'2022年安顺市各县区月数据'!M7</f>
        <v>314.23</v>
      </c>
      <c r="G23" s="3">
        <v>44593</v>
      </c>
      <c r="H23" s="17">
        <f>'2022年安顺市各县区月数据'!J8</f>
        <v>36</v>
      </c>
      <c r="I23" s="17">
        <f>'2022年安顺市各县区月数据'!K8</f>
        <v>4213.54</v>
      </c>
      <c r="J23" s="17">
        <f>'2022年安顺市各县区月数据'!L8</f>
        <v>4</v>
      </c>
      <c r="K23" s="17">
        <f>'2022年安顺市各县区月数据'!M8</f>
        <v>696.32</v>
      </c>
    </row>
    <row r="24" spans="1:11">
      <c r="A24" s="3">
        <v>44621</v>
      </c>
      <c r="B24" s="17">
        <v>81</v>
      </c>
      <c r="C24" s="17">
        <v>8619.68</v>
      </c>
      <c r="D24" s="16">
        <v>2</v>
      </c>
      <c r="E24" s="4">
        <v>38.89</v>
      </c>
      <c r="G24" s="3">
        <v>44621</v>
      </c>
      <c r="H24" s="17">
        <v>34</v>
      </c>
      <c r="I24" s="17">
        <v>3884.97</v>
      </c>
      <c r="J24" s="14">
        <v>0</v>
      </c>
      <c r="K24" s="4">
        <v>0</v>
      </c>
    </row>
    <row r="25" spans="1:11">
      <c r="A25" s="3">
        <v>44652</v>
      </c>
      <c r="B25" s="17">
        <v>54</v>
      </c>
      <c r="C25" s="17">
        <v>6034.11</v>
      </c>
      <c r="D25" s="17">
        <v>7</v>
      </c>
      <c r="E25" s="17">
        <v>374.84</v>
      </c>
      <c r="G25" s="3">
        <v>44652</v>
      </c>
      <c r="H25" s="17">
        <v>34</v>
      </c>
      <c r="I25" s="17">
        <v>4199.26</v>
      </c>
      <c r="J25" s="17">
        <v>0</v>
      </c>
      <c r="K25" s="17">
        <v>0</v>
      </c>
    </row>
    <row r="26" spans="1:11">
      <c r="A26" s="3">
        <v>44682</v>
      </c>
      <c r="B26" s="14">
        <v>71</v>
      </c>
      <c r="C26" s="15">
        <v>7292.47</v>
      </c>
      <c r="D26" s="34">
        <v>2</v>
      </c>
      <c r="E26" s="4">
        <v>122.94</v>
      </c>
      <c r="G26" s="3">
        <v>44682</v>
      </c>
      <c r="H26" s="14">
        <v>25</v>
      </c>
      <c r="I26" s="15">
        <v>3161.36</v>
      </c>
      <c r="J26" s="14">
        <v>0</v>
      </c>
      <c r="K26" s="4">
        <v>0</v>
      </c>
    </row>
    <row r="27" spans="1:11">
      <c r="A27" s="3">
        <v>44713</v>
      </c>
      <c r="B27" s="17">
        <v>49</v>
      </c>
      <c r="C27" s="17">
        <v>4825.75</v>
      </c>
      <c r="D27" s="17">
        <v>5</v>
      </c>
      <c r="E27" s="17">
        <v>256.98</v>
      </c>
      <c r="G27" s="3">
        <v>44713</v>
      </c>
      <c r="H27" s="17">
        <v>40</v>
      </c>
      <c r="I27" s="17">
        <v>4972.25</v>
      </c>
      <c r="J27" s="17">
        <v>0</v>
      </c>
      <c r="K27" s="17">
        <v>0</v>
      </c>
    </row>
    <row r="28" spans="1:11">
      <c r="A28" s="3">
        <v>44743</v>
      </c>
      <c r="B28" s="17">
        <v>85</v>
      </c>
      <c r="C28" s="17">
        <v>8707.7000000000007</v>
      </c>
      <c r="D28" s="17">
        <v>2</v>
      </c>
      <c r="E28" s="17">
        <v>134.36000000000001</v>
      </c>
      <c r="G28" s="3">
        <v>44743</v>
      </c>
      <c r="H28" s="17">
        <v>43</v>
      </c>
      <c r="I28" s="17">
        <v>5643.58</v>
      </c>
      <c r="J28" s="17">
        <v>0</v>
      </c>
      <c r="K28" s="17">
        <v>0</v>
      </c>
    </row>
    <row r="29" spans="1:11">
      <c r="A29" s="3">
        <v>44774</v>
      </c>
      <c r="B29" s="27">
        <v>115</v>
      </c>
      <c r="C29" s="27">
        <v>11858.45</v>
      </c>
      <c r="D29" s="27">
        <v>9</v>
      </c>
      <c r="E29" s="28">
        <v>480.88</v>
      </c>
      <c r="G29" s="3">
        <v>44774</v>
      </c>
      <c r="H29" s="27">
        <v>64</v>
      </c>
      <c r="I29" s="27">
        <v>7247.96</v>
      </c>
      <c r="J29" s="27">
        <v>0</v>
      </c>
      <c r="K29" s="28">
        <v>0</v>
      </c>
    </row>
    <row r="30" spans="1:11">
      <c r="A30" s="3">
        <v>44805</v>
      </c>
      <c r="B30" s="27">
        <v>22</v>
      </c>
      <c r="C30" s="27">
        <v>2166.88</v>
      </c>
      <c r="D30" s="27">
        <v>0</v>
      </c>
      <c r="E30" s="28">
        <v>0</v>
      </c>
      <c r="G30" s="3">
        <v>44805</v>
      </c>
      <c r="H30" s="27">
        <v>23</v>
      </c>
      <c r="I30" s="27">
        <v>3064.9</v>
      </c>
      <c r="J30" s="27">
        <v>1</v>
      </c>
      <c r="K30" s="28">
        <v>26.95</v>
      </c>
    </row>
    <row r="31" spans="1:11">
      <c r="A31" s="3">
        <v>44835</v>
      </c>
      <c r="B31" s="27">
        <v>66</v>
      </c>
      <c r="C31" s="27">
        <v>6876.56</v>
      </c>
      <c r="D31" s="27">
        <v>2</v>
      </c>
      <c r="E31" s="28">
        <v>96.74</v>
      </c>
      <c r="G31" s="3">
        <v>44835</v>
      </c>
      <c r="H31" s="27">
        <v>15</v>
      </c>
      <c r="I31" s="27">
        <v>1725.11</v>
      </c>
      <c r="J31" s="27">
        <v>0</v>
      </c>
      <c r="K31" s="28">
        <v>0</v>
      </c>
    </row>
    <row r="32" spans="1:11">
      <c r="A32" s="3">
        <v>44866</v>
      </c>
      <c r="B32" s="27">
        <v>62</v>
      </c>
      <c r="C32" s="27">
        <v>6305.74</v>
      </c>
      <c r="D32" s="27">
        <v>3</v>
      </c>
      <c r="E32" s="28">
        <v>204.98</v>
      </c>
      <c r="G32" s="3">
        <v>44866</v>
      </c>
      <c r="H32" s="27">
        <v>42</v>
      </c>
      <c r="I32" s="27">
        <v>5417.81</v>
      </c>
      <c r="J32" s="27">
        <v>0</v>
      </c>
      <c r="K32" s="28">
        <v>0</v>
      </c>
    </row>
    <row r="33" spans="1:11">
      <c r="A33" s="3">
        <v>44896</v>
      </c>
      <c r="B33" s="27">
        <v>62</v>
      </c>
      <c r="C33" s="27">
        <v>6305.74</v>
      </c>
      <c r="D33" s="27">
        <v>3</v>
      </c>
      <c r="E33" s="28">
        <v>204.98</v>
      </c>
      <c r="G33" s="3">
        <v>44896</v>
      </c>
      <c r="H33" s="27">
        <v>42</v>
      </c>
      <c r="I33" s="27">
        <v>5417.81</v>
      </c>
      <c r="J33" s="27">
        <v>0</v>
      </c>
      <c r="K33" s="28">
        <v>0</v>
      </c>
    </row>
    <row r="34" spans="1:11">
      <c r="A34" s="3" t="s">
        <v>36</v>
      </c>
      <c r="B34" s="2">
        <f>SUM(B22:B33)</f>
        <v>747</v>
      </c>
      <c r="C34" s="2">
        <f>SUM(C22:C33)</f>
        <v>77491.03</v>
      </c>
      <c r="D34" s="2">
        <f>SUM(D22:D33)</f>
        <v>44</v>
      </c>
      <c r="E34" s="2">
        <f>SUM(E22:E33)</f>
        <v>2516.2600000000002</v>
      </c>
      <c r="G34" s="3" t="s">
        <v>36</v>
      </c>
      <c r="H34" s="2">
        <f>SUM(H22:H33)</f>
        <v>434</v>
      </c>
      <c r="I34" s="2">
        <f>SUM(I22:I33)</f>
        <v>53674.93</v>
      </c>
      <c r="J34" s="2">
        <f>SUM(J22:J33)</f>
        <v>11</v>
      </c>
      <c r="K34" s="2">
        <f>SUM(K22:K33)</f>
        <v>1439.8500000000001</v>
      </c>
    </row>
    <row r="35" spans="1:11">
      <c r="A35" s="5"/>
      <c r="K35" s="31"/>
    </row>
    <row r="36" spans="1:11">
      <c r="K36" s="32"/>
    </row>
    <row r="37" spans="1:11">
      <c r="A37" s="87" t="s">
        <v>14</v>
      </c>
      <c r="B37" s="87"/>
      <c r="C37" s="87"/>
      <c r="D37" s="87"/>
      <c r="E37" s="87"/>
      <c r="G37" s="87" t="s">
        <v>15</v>
      </c>
      <c r="H37" s="87"/>
      <c r="I37" s="87"/>
      <c r="J37" s="87"/>
      <c r="K37" s="87"/>
    </row>
    <row r="38" spans="1:11">
      <c r="A38" s="72" t="s">
        <v>34</v>
      </c>
      <c r="B38" s="73" t="s">
        <v>4</v>
      </c>
      <c r="C38" s="73"/>
      <c r="D38" s="72" t="s">
        <v>5</v>
      </c>
      <c r="E38" s="72"/>
      <c r="G38" s="72" t="s">
        <v>34</v>
      </c>
      <c r="H38" s="73" t="s">
        <v>4</v>
      </c>
      <c r="I38" s="73"/>
      <c r="J38" s="72" t="s">
        <v>5</v>
      </c>
      <c r="K38" s="72"/>
    </row>
    <row r="39" spans="1:11">
      <c r="A39" s="72"/>
      <c r="B39" s="2" t="s">
        <v>6</v>
      </c>
      <c r="C39" s="2" t="s">
        <v>25</v>
      </c>
      <c r="D39" s="2" t="s">
        <v>6</v>
      </c>
      <c r="E39" s="2" t="s">
        <v>25</v>
      </c>
      <c r="G39" s="72"/>
      <c r="H39" s="2" t="s">
        <v>6</v>
      </c>
      <c r="I39" s="2" t="s">
        <v>25</v>
      </c>
      <c r="J39" s="2" t="s">
        <v>6</v>
      </c>
      <c r="K39" s="2" t="s">
        <v>25</v>
      </c>
    </row>
    <row r="40" spans="1:11">
      <c r="A40" s="3">
        <v>44562</v>
      </c>
      <c r="B40" s="35">
        <v>15</v>
      </c>
      <c r="C40" s="35">
        <v>1764.7</v>
      </c>
      <c r="D40" s="35">
        <v>0</v>
      </c>
      <c r="E40" s="35">
        <v>0</v>
      </c>
      <c r="G40" s="3">
        <v>44562</v>
      </c>
      <c r="H40" s="35">
        <v>17</v>
      </c>
      <c r="I40" s="35">
        <v>2857.07</v>
      </c>
      <c r="J40" s="35">
        <v>2</v>
      </c>
      <c r="K40" s="35">
        <v>119.79</v>
      </c>
    </row>
    <row r="41" spans="1:11">
      <c r="A41" s="3">
        <v>44593</v>
      </c>
      <c r="B41" s="2">
        <f>'2022年安顺市各县区月数据'!J9</f>
        <v>18</v>
      </c>
      <c r="C41" s="2">
        <f>'2022年安顺市各县区月数据'!K9</f>
        <v>2273.5700000000002</v>
      </c>
      <c r="D41" s="2">
        <f>'2022年安顺市各县区月数据'!L9</f>
        <v>0</v>
      </c>
      <c r="E41" s="2">
        <f>'2022年安顺市各县区月数据'!M9</f>
        <v>0</v>
      </c>
      <c r="G41" s="3">
        <v>44593</v>
      </c>
      <c r="H41" s="2">
        <f>'2022年安顺市各县区月数据'!J10</f>
        <v>19</v>
      </c>
      <c r="I41" s="2">
        <f>'2022年安顺市各县区月数据'!K10</f>
        <v>3220.2</v>
      </c>
      <c r="J41" s="2">
        <f>'2022年安顺市各县区月数据'!L10</f>
        <v>3</v>
      </c>
      <c r="K41" s="2">
        <f>'2022年安顺市各县区月数据'!M10</f>
        <v>303.12</v>
      </c>
    </row>
    <row r="42" spans="1:11">
      <c r="A42" s="3">
        <v>44621</v>
      </c>
      <c r="B42" s="17">
        <v>17</v>
      </c>
      <c r="C42" s="17">
        <v>2421.35</v>
      </c>
      <c r="D42" s="16">
        <v>1</v>
      </c>
      <c r="E42" s="4">
        <v>94.19</v>
      </c>
      <c r="G42" s="3">
        <v>44621</v>
      </c>
      <c r="H42" s="17">
        <v>16</v>
      </c>
      <c r="I42" s="17">
        <v>1825.1</v>
      </c>
      <c r="J42" s="16">
        <v>1</v>
      </c>
      <c r="K42" s="4">
        <v>42.7</v>
      </c>
    </row>
    <row r="43" spans="1:11">
      <c r="A43" s="3">
        <v>44652</v>
      </c>
      <c r="B43" s="17">
        <v>14</v>
      </c>
      <c r="C43" s="17">
        <v>1385.55</v>
      </c>
      <c r="D43" s="17">
        <v>1</v>
      </c>
      <c r="E43" s="17">
        <v>67.13</v>
      </c>
      <c r="G43" s="3">
        <v>44652</v>
      </c>
      <c r="H43" s="17">
        <v>11</v>
      </c>
      <c r="I43" s="17">
        <v>1650.22</v>
      </c>
      <c r="J43" s="17">
        <v>4</v>
      </c>
      <c r="K43" s="35">
        <v>326.51</v>
      </c>
    </row>
    <row r="44" spans="1:11">
      <c r="A44" s="3">
        <v>44682</v>
      </c>
      <c r="B44" s="14">
        <v>22</v>
      </c>
      <c r="C44" s="15">
        <v>2904.35</v>
      </c>
      <c r="D44" s="34">
        <v>5</v>
      </c>
      <c r="E44" s="4">
        <v>182.09</v>
      </c>
      <c r="G44" s="3">
        <v>44682</v>
      </c>
      <c r="H44" s="14">
        <v>8</v>
      </c>
      <c r="I44" s="15">
        <v>1098.54</v>
      </c>
      <c r="J44" s="34">
        <v>2</v>
      </c>
      <c r="K44" s="4">
        <v>105.88</v>
      </c>
    </row>
    <row r="45" spans="1:11">
      <c r="A45" s="3">
        <v>44713</v>
      </c>
      <c r="B45" s="17">
        <v>8</v>
      </c>
      <c r="C45" s="17">
        <v>898.42</v>
      </c>
      <c r="D45" s="17">
        <v>0</v>
      </c>
      <c r="E45" s="17">
        <v>0</v>
      </c>
      <c r="G45" s="3">
        <v>44713</v>
      </c>
      <c r="H45" s="17">
        <v>7</v>
      </c>
      <c r="I45" s="17">
        <v>941.69</v>
      </c>
      <c r="J45" s="17">
        <v>0</v>
      </c>
      <c r="K45" s="17">
        <v>0</v>
      </c>
    </row>
    <row r="46" spans="1:11">
      <c r="A46" s="3">
        <v>44743</v>
      </c>
      <c r="B46" s="17">
        <v>13</v>
      </c>
      <c r="C46" s="17">
        <v>2351.41</v>
      </c>
      <c r="D46" s="17">
        <v>3</v>
      </c>
      <c r="E46" s="17">
        <v>194.25</v>
      </c>
      <c r="G46" s="3">
        <v>44743</v>
      </c>
      <c r="H46" s="17">
        <v>9</v>
      </c>
      <c r="I46" s="17">
        <v>1060.6600000000001</v>
      </c>
      <c r="J46" s="17">
        <v>1</v>
      </c>
      <c r="K46" s="17">
        <v>27.38</v>
      </c>
    </row>
    <row r="47" spans="1:11">
      <c r="A47" s="3">
        <v>44774</v>
      </c>
      <c r="B47" s="27">
        <v>25</v>
      </c>
      <c r="C47" s="27">
        <v>2631.06</v>
      </c>
      <c r="D47" s="27">
        <v>0</v>
      </c>
      <c r="E47" s="28">
        <v>0</v>
      </c>
      <c r="G47" s="3">
        <v>44774</v>
      </c>
      <c r="H47" s="27">
        <v>21</v>
      </c>
      <c r="I47" s="27">
        <v>2594.0500000000002</v>
      </c>
      <c r="J47" s="27">
        <v>2</v>
      </c>
      <c r="K47" s="28">
        <v>44.89</v>
      </c>
    </row>
    <row r="48" spans="1:11">
      <c r="A48" s="3">
        <v>44805</v>
      </c>
      <c r="B48" s="27">
        <v>24</v>
      </c>
      <c r="C48" s="27">
        <v>2182.41</v>
      </c>
      <c r="D48" s="27">
        <v>0</v>
      </c>
      <c r="E48" s="28">
        <v>0</v>
      </c>
      <c r="G48" s="3">
        <v>44805</v>
      </c>
      <c r="H48" s="27">
        <v>9</v>
      </c>
      <c r="I48" s="27">
        <v>1720.35</v>
      </c>
      <c r="J48" s="27">
        <v>4</v>
      </c>
      <c r="K48" s="28">
        <v>215.95</v>
      </c>
    </row>
    <row r="49" spans="1:11">
      <c r="A49" s="3">
        <v>44835</v>
      </c>
      <c r="B49" s="27">
        <v>10</v>
      </c>
      <c r="C49" s="27">
        <v>1176.46</v>
      </c>
      <c r="D49" s="27">
        <v>1</v>
      </c>
      <c r="E49" s="28">
        <v>47.29</v>
      </c>
      <c r="G49" s="3">
        <v>44835</v>
      </c>
      <c r="H49" s="27">
        <v>10</v>
      </c>
      <c r="I49" s="27">
        <v>1086.68</v>
      </c>
      <c r="J49" s="27">
        <v>0</v>
      </c>
      <c r="K49" s="28">
        <v>0</v>
      </c>
    </row>
    <row r="50" spans="1:11">
      <c r="A50" s="3">
        <v>44866</v>
      </c>
      <c r="B50" s="27">
        <v>13</v>
      </c>
      <c r="C50" s="27">
        <v>1350.21</v>
      </c>
      <c r="D50" s="27">
        <v>1</v>
      </c>
      <c r="E50" s="28">
        <v>51.82</v>
      </c>
      <c r="G50" s="3">
        <v>44866</v>
      </c>
      <c r="H50" s="27">
        <v>11</v>
      </c>
      <c r="I50" s="27">
        <v>1669.44</v>
      </c>
      <c r="J50" s="27">
        <v>3</v>
      </c>
      <c r="K50" s="28">
        <v>159.88999999999999</v>
      </c>
    </row>
    <row r="51" spans="1:11">
      <c r="A51" s="3">
        <v>44896</v>
      </c>
      <c r="B51" s="27">
        <v>13</v>
      </c>
      <c r="C51" s="27">
        <v>1350.21</v>
      </c>
      <c r="D51" s="27">
        <v>1</v>
      </c>
      <c r="E51" s="28">
        <v>51.82</v>
      </c>
      <c r="G51" s="3">
        <v>44896</v>
      </c>
      <c r="H51" s="27">
        <v>11</v>
      </c>
      <c r="I51" s="27">
        <v>1669.44</v>
      </c>
      <c r="J51" s="27">
        <v>3</v>
      </c>
      <c r="K51" s="28">
        <v>159.88999999999999</v>
      </c>
    </row>
    <row r="52" spans="1:11">
      <c r="A52" s="3" t="s">
        <v>36</v>
      </c>
      <c r="B52" s="2">
        <f>SUM(B40:B51)</f>
        <v>192</v>
      </c>
      <c r="C52" s="2">
        <f>SUM(C40:C51)</f>
        <v>22689.699999999997</v>
      </c>
      <c r="D52" s="2">
        <f>SUM(D40:D51)</f>
        <v>13</v>
      </c>
      <c r="E52" s="2">
        <f>SUM(E40:E51)</f>
        <v>688.59</v>
      </c>
      <c r="G52" s="3" t="s">
        <v>36</v>
      </c>
      <c r="H52" s="2">
        <f>SUM(H40:H51)</f>
        <v>149</v>
      </c>
      <c r="I52" s="2">
        <f>SUM(I40:I51)</f>
        <v>21393.439999999999</v>
      </c>
      <c r="J52" s="2">
        <f>SUM(J40:J51)</f>
        <v>25</v>
      </c>
      <c r="K52" s="2">
        <f>SUM(K40:K51)</f>
        <v>1506</v>
      </c>
    </row>
    <row r="53" spans="1:11">
      <c r="K53" s="31"/>
    </row>
    <row r="54" spans="1:11">
      <c r="K54" s="32"/>
    </row>
    <row r="55" spans="1:11">
      <c r="A55" s="87" t="s">
        <v>16</v>
      </c>
      <c r="B55" s="87"/>
      <c r="C55" s="87"/>
      <c r="D55" s="87"/>
      <c r="E55" s="87"/>
      <c r="G55" s="87" t="s">
        <v>17</v>
      </c>
      <c r="H55" s="87"/>
      <c r="I55" s="87"/>
      <c r="J55" s="87"/>
      <c r="K55" s="87"/>
    </row>
    <row r="56" spans="1:11">
      <c r="A56" s="72" t="s">
        <v>34</v>
      </c>
      <c r="B56" s="73" t="s">
        <v>4</v>
      </c>
      <c r="C56" s="73"/>
      <c r="D56" s="72" t="s">
        <v>5</v>
      </c>
      <c r="E56" s="72"/>
      <c r="G56" s="72" t="s">
        <v>34</v>
      </c>
      <c r="H56" s="73" t="s">
        <v>4</v>
      </c>
      <c r="I56" s="73"/>
      <c r="J56" s="72" t="s">
        <v>5</v>
      </c>
      <c r="K56" s="72"/>
    </row>
    <row r="57" spans="1:11">
      <c r="A57" s="72"/>
      <c r="B57" s="2" t="s">
        <v>6</v>
      </c>
      <c r="C57" s="2" t="s">
        <v>25</v>
      </c>
      <c r="D57" s="2" t="s">
        <v>6</v>
      </c>
      <c r="E57" s="2" t="s">
        <v>25</v>
      </c>
      <c r="G57" s="72"/>
      <c r="H57" s="2" t="s">
        <v>6</v>
      </c>
      <c r="I57" s="2" t="s">
        <v>25</v>
      </c>
      <c r="J57" s="2" t="s">
        <v>6</v>
      </c>
      <c r="K57" s="2" t="s">
        <v>25</v>
      </c>
    </row>
    <row r="58" spans="1:11">
      <c r="A58" s="3">
        <v>44562</v>
      </c>
      <c r="B58" s="17">
        <v>21</v>
      </c>
      <c r="C58" s="17">
        <v>2022.69</v>
      </c>
      <c r="D58" s="17">
        <v>0</v>
      </c>
      <c r="E58" s="17">
        <v>0</v>
      </c>
      <c r="G58" s="3">
        <v>44562</v>
      </c>
      <c r="H58" s="35">
        <v>1</v>
      </c>
      <c r="I58" s="35">
        <v>108.97</v>
      </c>
      <c r="J58" s="35">
        <v>0</v>
      </c>
      <c r="K58" s="35">
        <v>0</v>
      </c>
    </row>
    <row r="59" spans="1:11">
      <c r="A59" s="3">
        <v>44593</v>
      </c>
      <c r="B59" s="17">
        <f>'2022年安顺市各县区月数据'!J11</f>
        <v>14</v>
      </c>
      <c r="C59" s="17">
        <f>'2022年安顺市各县区月数据'!K11</f>
        <v>1486.08</v>
      </c>
      <c r="D59" s="17">
        <f>'2022年安顺市各县区月数据'!L11</f>
        <v>0</v>
      </c>
      <c r="E59" s="17">
        <f>'2022年安顺市各县区月数据'!M11</f>
        <v>0</v>
      </c>
      <c r="G59" s="3">
        <v>44593</v>
      </c>
      <c r="H59" s="4">
        <f>'2022年安顺市各县区月数据'!J12</f>
        <v>0</v>
      </c>
      <c r="I59" s="4">
        <f>'2022年安顺市各县区月数据'!K12</f>
        <v>0</v>
      </c>
      <c r="J59" s="4">
        <f>'2022年安顺市各县区月数据'!L12</f>
        <v>0</v>
      </c>
      <c r="K59" s="4">
        <f>'2022年安顺市各县区月数据'!M12</f>
        <v>0</v>
      </c>
    </row>
    <row r="60" spans="1:11">
      <c r="A60" s="3">
        <v>44621</v>
      </c>
      <c r="B60" s="17">
        <v>8</v>
      </c>
      <c r="C60" s="17">
        <v>941.32</v>
      </c>
      <c r="D60" s="14">
        <v>0</v>
      </c>
      <c r="E60" s="4">
        <v>0</v>
      </c>
      <c r="G60" s="3">
        <v>44621</v>
      </c>
      <c r="H60" s="17">
        <v>0</v>
      </c>
      <c r="I60" s="17">
        <v>0</v>
      </c>
      <c r="J60" s="14">
        <v>0</v>
      </c>
      <c r="K60" s="4">
        <v>0</v>
      </c>
    </row>
    <row r="61" spans="1:11">
      <c r="A61" s="3">
        <v>44652</v>
      </c>
      <c r="B61" s="17">
        <v>11</v>
      </c>
      <c r="C61" s="17">
        <v>1059.95</v>
      </c>
      <c r="D61" s="14">
        <v>0</v>
      </c>
      <c r="E61" s="4">
        <v>0</v>
      </c>
      <c r="G61" s="3">
        <v>44652</v>
      </c>
      <c r="H61" s="17">
        <v>0</v>
      </c>
      <c r="I61" s="17">
        <v>0</v>
      </c>
      <c r="J61" s="14">
        <v>0</v>
      </c>
      <c r="K61" s="4">
        <v>0</v>
      </c>
    </row>
    <row r="62" spans="1:11">
      <c r="A62" s="3">
        <v>44682</v>
      </c>
      <c r="B62" s="14">
        <v>13</v>
      </c>
      <c r="C62" s="15">
        <v>1743.19</v>
      </c>
      <c r="D62" s="14">
        <v>0</v>
      </c>
      <c r="E62" s="4">
        <v>0</v>
      </c>
      <c r="G62" s="3">
        <v>44682</v>
      </c>
      <c r="H62" s="14">
        <v>1</v>
      </c>
      <c r="I62" s="15">
        <v>138.21</v>
      </c>
      <c r="J62" s="14">
        <v>0</v>
      </c>
      <c r="K62" s="4">
        <v>0</v>
      </c>
    </row>
    <row r="63" spans="1:11">
      <c r="A63" s="3">
        <v>44713</v>
      </c>
      <c r="B63" s="17">
        <v>9</v>
      </c>
      <c r="C63" s="17">
        <v>1449.5</v>
      </c>
      <c r="D63" s="17">
        <v>0</v>
      </c>
      <c r="E63" s="17">
        <v>0</v>
      </c>
      <c r="G63" s="3">
        <v>44713</v>
      </c>
      <c r="H63" s="17">
        <v>0</v>
      </c>
      <c r="I63" s="17">
        <v>0</v>
      </c>
      <c r="J63" s="17">
        <v>0</v>
      </c>
      <c r="K63" s="17">
        <v>0</v>
      </c>
    </row>
    <row r="64" spans="1:11">
      <c r="A64" s="3">
        <v>44743</v>
      </c>
      <c r="B64" s="17">
        <v>13</v>
      </c>
      <c r="C64" s="17">
        <v>1482.8</v>
      </c>
      <c r="D64" s="17">
        <v>22</v>
      </c>
      <c r="E64" s="17">
        <v>850.4</v>
      </c>
      <c r="G64" s="3">
        <v>44743</v>
      </c>
      <c r="H64" s="17">
        <v>0</v>
      </c>
      <c r="I64" s="17">
        <v>0</v>
      </c>
      <c r="J64" s="17">
        <v>0</v>
      </c>
      <c r="K64" s="17">
        <v>0</v>
      </c>
    </row>
    <row r="65" spans="1:11">
      <c r="A65" s="3">
        <v>44774</v>
      </c>
      <c r="B65" s="27">
        <v>26</v>
      </c>
      <c r="C65" s="27">
        <v>3007.82</v>
      </c>
      <c r="D65" s="27">
        <v>0</v>
      </c>
      <c r="E65" s="28">
        <v>0</v>
      </c>
      <c r="G65" s="3">
        <v>44774</v>
      </c>
      <c r="H65" s="27">
        <v>0</v>
      </c>
      <c r="I65" s="27">
        <v>0</v>
      </c>
      <c r="J65" s="27">
        <v>0</v>
      </c>
      <c r="K65" s="28">
        <v>0</v>
      </c>
    </row>
    <row r="66" spans="1:11">
      <c r="A66" s="3">
        <v>44805</v>
      </c>
      <c r="B66" s="27">
        <v>18</v>
      </c>
      <c r="C66" s="27">
        <v>2355.56</v>
      </c>
      <c r="D66" s="27">
        <v>1</v>
      </c>
      <c r="E66" s="28">
        <v>64.25</v>
      </c>
      <c r="G66" s="3">
        <v>44805</v>
      </c>
      <c r="H66" s="27">
        <v>0</v>
      </c>
      <c r="I66" s="27">
        <v>0</v>
      </c>
      <c r="J66" s="27">
        <v>0</v>
      </c>
      <c r="K66" s="28">
        <v>0</v>
      </c>
    </row>
    <row r="67" spans="1:11">
      <c r="A67" s="3">
        <v>44835</v>
      </c>
      <c r="B67" s="27">
        <v>11</v>
      </c>
      <c r="C67" s="27">
        <v>1122.96</v>
      </c>
      <c r="D67" s="27">
        <v>0</v>
      </c>
      <c r="E67" s="28">
        <v>0</v>
      </c>
      <c r="G67" s="3">
        <v>44835</v>
      </c>
      <c r="H67" s="27">
        <v>0</v>
      </c>
      <c r="I67" s="27">
        <v>0</v>
      </c>
      <c r="J67" s="27">
        <v>0</v>
      </c>
      <c r="K67" s="28">
        <v>0</v>
      </c>
    </row>
    <row r="68" spans="1:11">
      <c r="A68" s="3">
        <v>44866</v>
      </c>
      <c r="B68" s="27">
        <v>24</v>
      </c>
      <c r="C68" s="27">
        <v>2775.39</v>
      </c>
      <c r="D68" s="27">
        <v>0</v>
      </c>
      <c r="E68" s="28">
        <v>0</v>
      </c>
      <c r="G68" s="3">
        <v>44866</v>
      </c>
      <c r="H68" s="27">
        <v>0</v>
      </c>
      <c r="I68" s="27">
        <v>0</v>
      </c>
      <c r="J68" s="27">
        <v>0</v>
      </c>
      <c r="K68" s="28">
        <v>0</v>
      </c>
    </row>
    <row r="69" spans="1:11">
      <c r="A69" s="3">
        <v>44896</v>
      </c>
      <c r="B69" s="27">
        <v>24</v>
      </c>
      <c r="C69" s="27">
        <v>2775.39</v>
      </c>
      <c r="D69" s="27">
        <v>0</v>
      </c>
      <c r="E69" s="28">
        <v>0</v>
      </c>
      <c r="G69" s="3">
        <v>44896</v>
      </c>
      <c r="H69" s="27">
        <v>0</v>
      </c>
      <c r="I69" s="27">
        <v>0</v>
      </c>
      <c r="J69" s="27">
        <v>0</v>
      </c>
      <c r="K69" s="28">
        <v>0</v>
      </c>
    </row>
    <row r="70" spans="1:11">
      <c r="A70" s="3" t="s">
        <v>36</v>
      </c>
      <c r="B70" s="2">
        <f>SUM(B58:B69)</f>
        <v>192</v>
      </c>
      <c r="C70" s="2">
        <f>SUM(C58:C69)</f>
        <v>22222.649999999998</v>
      </c>
      <c r="D70" s="8">
        <f>SUM(D58:D69)</f>
        <v>23</v>
      </c>
      <c r="E70" s="2">
        <f>SUM(E58:E69)</f>
        <v>914.65</v>
      </c>
      <c r="G70" s="3" t="s">
        <v>36</v>
      </c>
      <c r="H70" s="9">
        <f>SUM(H58:H69)</f>
        <v>2</v>
      </c>
      <c r="I70" s="2">
        <f>SUM(I58:I69)</f>
        <v>247.18</v>
      </c>
      <c r="J70" s="2">
        <f>SUM(J58:J69)</f>
        <v>0</v>
      </c>
      <c r="K70" s="2">
        <f>SUM(K58:K69)</f>
        <v>0</v>
      </c>
    </row>
    <row r="83" spans="1:1">
      <c r="A83" s="5"/>
    </row>
  </sheetData>
  <mergeCells count="32">
    <mergeCell ref="A55:E55"/>
    <mergeCell ref="G55:K55"/>
    <mergeCell ref="B56:C56"/>
    <mergeCell ref="D56:E56"/>
    <mergeCell ref="H56:I56"/>
    <mergeCell ref="J56:K56"/>
    <mergeCell ref="A56:A57"/>
    <mergeCell ref="G56:G57"/>
    <mergeCell ref="A37:E37"/>
    <mergeCell ref="G37:K37"/>
    <mergeCell ref="B38:C38"/>
    <mergeCell ref="D38:E38"/>
    <mergeCell ref="H38:I38"/>
    <mergeCell ref="J38:K38"/>
    <mergeCell ref="A38:A39"/>
    <mergeCell ref="G38:G39"/>
    <mergeCell ref="A19:E19"/>
    <mergeCell ref="G19:K19"/>
    <mergeCell ref="B20:C20"/>
    <mergeCell ref="D20:E20"/>
    <mergeCell ref="H20:I20"/>
    <mergeCell ref="J20:K20"/>
    <mergeCell ref="A20:A21"/>
    <mergeCell ref="G20:G21"/>
    <mergeCell ref="A1:E1"/>
    <mergeCell ref="G1:K1"/>
    <mergeCell ref="B2:C2"/>
    <mergeCell ref="D2:E2"/>
    <mergeCell ref="H2:I2"/>
    <mergeCell ref="J2:K2"/>
    <mergeCell ref="A2:A3"/>
    <mergeCell ref="G2:G3"/>
  </mergeCells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8"/>
  <sheetViews>
    <sheetView workbookViewId="0">
      <selection activeCell="C13" sqref="C13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49</v>
      </c>
      <c r="B2" s="78"/>
      <c r="C2" s="78"/>
      <c r="D2" s="78"/>
      <c r="E2" s="78"/>
      <c r="F2" s="79"/>
      <c r="H2" s="77" t="s">
        <v>50</v>
      </c>
      <c r="I2" s="78"/>
      <c r="J2" s="78"/>
      <c r="K2" s="78"/>
      <c r="L2" s="78"/>
      <c r="M2" s="79"/>
    </row>
    <row r="3" spans="1:13" ht="18.75">
      <c r="A3" s="85" t="s">
        <v>2</v>
      </c>
      <c r="B3" s="85" t="s">
        <v>3</v>
      </c>
      <c r="C3" s="80" t="s">
        <v>4</v>
      </c>
      <c r="D3" s="81"/>
      <c r="E3" s="82" t="s">
        <v>5</v>
      </c>
      <c r="F3" s="81"/>
      <c r="H3" s="85" t="s">
        <v>2</v>
      </c>
      <c r="I3" s="85" t="s">
        <v>3</v>
      </c>
      <c r="J3" s="80" t="s">
        <v>4</v>
      </c>
      <c r="K3" s="81"/>
      <c r="L3" s="82" t="s">
        <v>5</v>
      </c>
      <c r="M3" s="81"/>
    </row>
    <row r="4" spans="1:13" ht="18.75">
      <c r="A4" s="86"/>
      <c r="B4" s="86"/>
      <c r="C4" s="14" t="s">
        <v>6</v>
      </c>
      <c r="D4" s="15" t="s">
        <v>25</v>
      </c>
      <c r="E4" s="14" t="s">
        <v>6</v>
      </c>
      <c r="F4" s="15" t="s">
        <v>25</v>
      </c>
      <c r="H4" s="86"/>
      <c r="I4" s="86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27">
        <v>110</v>
      </c>
      <c r="D5" s="27">
        <v>12029.06</v>
      </c>
      <c r="E5" s="27">
        <v>29</v>
      </c>
      <c r="F5" s="28">
        <v>2066.9499999999998</v>
      </c>
      <c r="H5" s="13">
        <v>1</v>
      </c>
      <c r="I5" s="12" t="s">
        <v>9</v>
      </c>
      <c r="J5" s="27">
        <v>145</v>
      </c>
      <c r="K5" s="27">
        <v>14074.11</v>
      </c>
      <c r="L5" s="27">
        <v>2</v>
      </c>
      <c r="M5" s="28">
        <v>73.760000000000005</v>
      </c>
    </row>
    <row r="6" spans="1:13" ht="18.75">
      <c r="A6" s="13">
        <v>2</v>
      </c>
      <c r="B6" s="16" t="s">
        <v>10</v>
      </c>
      <c r="C6" s="27">
        <v>81</v>
      </c>
      <c r="D6" s="27">
        <v>9110.15</v>
      </c>
      <c r="E6" s="27">
        <v>3</v>
      </c>
      <c r="F6" s="28">
        <v>2422.6</v>
      </c>
      <c r="H6" s="13">
        <v>2</v>
      </c>
      <c r="I6" s="16" t="s">
        <v>10</v>
      </c>
      <c r="J6" s="27">
        <v>117</v>
      </c>
      <c r="K6" s="27">
        <v>12692.66</v>
      </c>
      <c r="L6" s="27">
        <v>3</v>
      </c>
      <c r="M6" s="28">
        <v>1365.24</v>
      </c>
    </row>
    <row r="7" spans="1:13" ht="18.75">
      <c r="A7" s="13">
        <v>3</v>
      </c>
      <c r="B7" s="16" t="s">
        <v>11</v>
      </c>
      <c r="C7" s="27">
        <v>67</v>
      </c>
      <c r="D7" s="27">
        <v>6670.49</v>
      </c>
      <c r="E7" s="27">
        <v>3</v>
      </c>
      <c r="F7" s="28">
        <v>30.11</v>
      </c>
      <c r="H7" s="13">
        <v>3</v>
      </c>
      <c r="I7" s="16" t="s">
        <v>11</v>
      </c>
      <c r="J7" s="27">
        <v>83</v>
      </c>
      <c r="K7" s="27">
        <v>8020.44</v>
      </c>
      <c r="L7" s="27">
        <v>9</v>
      </c>
      <c r="M7" s="28">
        <v>1124.93</v>
      </c>
    </row>
    <row r="8" spans="1:13" ht="18.75">
      <c r="A8" s="13">
        <v>4</v>
      </c>
      <c r="B8" s="16" t="s">
        <v>13</v>
      </c>
      <c r="C8" s="27">
        <v>59</v>
      </c>
      <c r="D8" s="27">
        <v>7499.78</v>
      </c>
      <c r="E8" s="27">
        <v>15</v>
      </c>
      <c r="F8" s="28">
        <v>1319.69</v>
      </c>
      <c r="H8" s="13">
        <v>4</v>
      </c>
      <c r="I8" s="16" t="s">
        <v>13</v>
      </c>
      <c r="J8" s="27">
        <v>53</v>
      </c>
      <c r="K8" s="27">
        <v>6751.39</v>
      </c>
      <c r="L8" s="27">
        <v>1</v>
      </c>
      <c r="M8" s="28">
        <v>48.87</v>
      </c>
    </row>
    <row r="9" spans="1:13" ht="18.75">
      <c r="A9" s="13">
        <v>5</v>
      </c>
      <c r="B9" s="16" t="s">
        <v>14</v>
      </c>
      <c r="C9" s="27">
        <v>15</v>
      </c>
      <c r="D9" s="27">
        <v>1429.16</v>
      </c>
      <c r="E9" s="27">
        <v>0</v>
      </c>
      <c r="F9" s="28">
        <v>0</v>
      </c>
      <c r="H9" s="13">
        <v>5</v>
      </c>
      <c r="I9" s="16" t="s">
        <v>14</v>
      </c>
      <c r="J9" s="27">
        <v>31</v>
      </c>
      <c r="K9" s="27">
        <v>3392.4</v>
      </c>
      <c r="L9" s="27">
        <v>0</v>
      </c>
      <c r="M9" s="28">
        <v>0</v>
      </c>
    </row>
    <row r="10" spans="1:13" ht="18.75">
      <c r="A10" s="13">
        <v>6</v>
      </c>
      <c r="B10" s="16" t="s">
        <v>15</v>
      </c>
      <c r="C10" s="27">
        <v>17</v>
      </c>
      <c r="D10" s="27">
        <v>2047.33</v>
      </c>
      <c r="E10" s="27">
        <v>0</v>
      </c>
      <c r="F10" s="28">
        <v>0</v>
      </c>
      <c r="H10" s="13">
        <v>6</v>
      </c>
      <c r="I10" s="16" t="s">
        <v>15</v>
      </c>
      <c r="J10" s="27">
        <v>16</v>
      </c>
      <c r="K10" s="27">
        <v>1941</v>
      </c>
      <c r="L10" s="27">
        <v>2</v>
      </c>
      <c r="M10" s="28">
        <v>70.91</v>
      </c>
    </row>
    <row r="11" spans="1:13" ht="18.75">
      <c r="A11" s="13">
        <v>7</v>
      </c>
      <c r="B11" s="16" t="s">
        <v>16</v>
      </c>
      <c r="C11" s="27">
        <v>21</v>
      </c>
      <c r="D11" s="27">
        <v>2892.74</v>
      </c>
      <c r="E11" s="27">
        <v>0</v>
      </c>
      <c r="F11" s="28">
        <v>0</v>
      </c>
      <c r="H11" s="13">
        <v>7</v>
      </c>
      <c r="I11" s="16" t="s">
        <v>16</v>
      </c>
      <c r="J11" s="27">
        <v>45</v>
      </c>
      <c r="K11" s="27">
        <v>4946.28</v>
      </c>
      <c r="L11" s="27">
        <v>4</v>
      </c>
      <c r="M11" s="28">
        <v>1095.03</v>
      </c>
    </row>
    <row r="12" spans="1:13" ht="18.75">
      <c r="A12" s="13">
        <v>8</v>
      </c>
      <c r="B12" s="16" t="s">
        <v>17</v>
      </c>
      <c r="C12" s="27">
        <v>0</v>
      </c>
      <c r="D12" s="27">
        <v>0</v>
      </c>
      <c r="E12" s="27">
        <v>0</v>
      </c>
      <c r="F12" s="28">
        <v>0</v>
      </c>
      <c r="H12" s="13">
        <v>8</v>
      </c>
      <c r="I12" s="16" t="s">
        <v>17</v>
      </c>
      <c r="J12" s="27">
        <v>0</v>
      </c>
      <c r="K12" s="27">
        <v>0</v>
      </c>
      <c r="L12" s="27">
        <v>0</v>
      </c>
      <c r="M12" s="28">
        <v>0</v>
      </c>
    </row>
    <row r="13" spans="1:13" ht="18.75">
      <c r="A13" s="83" t="s">
        <v>18</v>
      </c>
      <c r="B13" s="84"/>
      <c r="C13" s="17">
        <f>SUM(C5:C12)</f>
        <v>370</v>
      </c>
      <c r="D13" s="17">
        <f t="shared" ref="D13:F13" si="0">SUM(D5:D12)</f>
        <v>41678.71</v>
      </c>
      <c r="E13" s="17">
        <f t="shared" si="0"/>
        <v>50</v>
      </c>
      <c r="F13" s="17">
        <f t="shared" si="0"/>
        <v>5839.3499999999985</v>
      </c>
      <c r="H13" s="83" t="s">
        <v>18</v>
      </c>
      <c r="I13" s="84"/>
      <c r="J13" s="17">
        <f>SUM(J5:J12)</f>
        <v>490</v>
      </c>
      <c r="K13" s="17">
        <f t="shared" ref="K13:M13" si="1">SUM(K5:K12)</f>
        <v>51818.28</v>
      </c>
      <c r="L13" s="17">
        <f t="shared" si="1"/>
        <v>21</v>
      </c>
      <c r="M13" s="17">
        <f t="shared" si="1"/>
        <v>3778.74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6"/>
    </row>
    <row r="17" spans="1:13" ht="18.75">
      <c r="A17" s="77" t="s">
        <v>51</v>
      </c>
      <c r="B17" s="78"/>
      <c r="C17" s="78"/>
      <c r="D17" s="78"/>
      <c r="E17" s="78"/>
      <c r="F17" s="79"/>
      <c r="H17" s="77" t="s">
        <v>52</v>
      </c>
      <c r="I17" s="78"/>
      <c r="J17" s="78"/>
      <c r="K17" s="78"/>
      <c r="L17" s="78"/>
      <c r="M17" s="79"/>
    </row>
    <row r="18" spans="1:13" ht="18.75">
      <c r="A18" s="85" t="s">
        <v>2</v>
      </c>
      <c r="B18" s="85" t="s">
        <v>3</v>
      </c>
      <c r="C18" s="80" t="s">
        <v>4</v>
      </c>
      <c r="D18" s="81"/>
      <c r="E18" s="82" t="s">
        <v>5</v>
      </c>
      <c r="F18" s="81"/>
      <c r="H18" s="85" t="s">
        <v>2</v>
      </c>
      <c r="I18" s="85" t="s">
        <v>3</v>
      </c>
      <c r="J18" s="80" t="s">
        <v>4</v>
      </c>
      <c r="K18" s="81"/>
      <c r="L18" s="82" t="s">
        <v>5</v>
      </c>
      <c r="M18" s="81"/>
    </row>
    <row r="19" spans="1:13" ht="18.75">
      <c r="A19" s="86"/>
      <c r="B19" s="86"/>
      <c r="C19" s="14" t="s">
        <v>6</v>
      </c>
      <c r="D19" s="15" t="s">
        <v>25</v>
      </c>
      <c r="E19" s="14" t="s">
        <v>6</v>
      </c>
      <c r="F19" s="15" t="s">
        <v>25</v>
      </c>
      <c r="H19" s="86"/>
      <c r="I19" s="86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27">
        <v>218</v>
      </c>
      <c r="D20" s="27">
        <v>22929.84</v>
      </c>
      <c r="E20" s="27">
        <v>4</v>
      </c>
      <c r="F20" s="28">
        <v>151.46</v>
      </c>
      <c r="H20" s="13">
        <v>1</v>
      </c>
      <c r="I20" s="12" t="s">
        <v>9</v>
      </c>
      <c r="J20" s="27">
        <v>232</v>
      </c>
      <c r="K20" s="27">
        <v>25049.72</v>
      </c>
      <c r="L20" s="27">
        <v>4</v>
      </c>
      <c r="M20" s="28">
        <v>173.19</v>
      </c>
    </row>
    <row r="21" spans="1:13" ht="18.75">
      <c r="A21" s="13">
        <v>2</v>
      </c>
      <c r="B21" s="16" t="s">
        <v>10</v>
      </c>
      <c r="C21" s="27">
        <v>132</v>
      </c>
      <c r="D21" s="27">
        <v>13585.28</v>
      </c>
      <c r="E21" s="27">
        <v>2</v>
      </c>
      <c r="F21" s="28">
        <v>162.71</v>
      </c>
      <c r="H21" s="13">
        <v>2</v>
      </c>
      <c r="I21" s="16" t="s">
        <v>10</v>
      </c>
      <c r="J21" s="27">
        <v>144</v>
      </c>
      <c r="K21" s="27">
        <v>15440.98</v>
      </c>
      <c r="L21" s="27">
        <v>2</v>
      </c>
      <c r="M21" s="28">
        <v>151.04</v>
      </c>
    </row>
    <row r="22" spans="1:13" ht="18.75">
      <c r="A22" s="13">
        <v>3</v>
      </c>
      <c r="B22" s="16" t="s">
        <v>11</v>
      </c>
      <c r="C22" s="27">
        <v>114</v>
      </c>
      <c r="D22" s="27">
        <v>11357.91</v>
      </c>
      <c r="E22" s="27">
        <v>4</v>
      </c>
      <c r="F22" s="28">
        <v>121.78</v>
      </c>
      <c r="H22" s="13">
        <v>3</v>
      </c>
      <c r="I22" s="16" t="s">
        <v>11</v>
      </c>
      <c r="J22" s="27">
        <v>108</v>
      </c>
      <c r="K22" s="27">
        <v>10536.13</v>
      </c>
      <c r="L22" s="27">
        <v>11</v>
      </c>
      <c r="M22" s="28">
        <v>1344.04</v>
      </c>
    </row>
    <row r="23" spans="1:13" ht="18.75">
      <c r="A23" s="13">
        <v>4</v>
      </c>
      <c r="B23" s="16" t="s">
        <v>13</v>
      </c>
      <c r="C23" s="27">
        <v>73</v>
      </c>
      <c r="D23" s="27">
        <v>8805.34</v>
      </c>
      <c r="E23" s="27">
        <v>3</v>
      </c>
      <c r="F23" s="28">
        <v>128.62</v>
      </c>
      <c r="H23" s="13">
        <v>4</v>
      </c>
      <c r="I23" s="16" t="s">
        <v>13</v>
      </c>
      <c r="J23" s="27">
        <v>0</v>
      </c>
      <c r="K23" s="27">
        <v>0</v>
      </c>
      <c r="L23" s="27">
        <v>3</v>
      </c>
      <c r="M23" s="28">
        <v>373.25</v>
      </c>
    </row>
    <row r="24" spans="1:13" ht="18.75">
      <c r="A24" s="13">
        <v>5</v>
      </c>
      <c r="B24" s="16" t="s">
        <v>14</v>
      </c>
      <c r="C24" s="27">
        <v>23</v>
      </c>
      <c r="D24" s="27">
        <v>2721.09</v>
      </c>
      <c r="E24" s="27">
        <v>3</v>
      </c>
      <c r="F24" s="28">
        <v>219.59</v>
      </c>
      <c r="H24" s="13">
        <v>5</v>
      </c>
      <c r="I24" s="16" t="s">
        <v>14</v>
      </c>
      <c r="J24" s="27">
        <v>0</v>
      </c>
      <c r="K24" s="27">
        <v>0</v>
      </c>
      <c r="L24" s="27">
        <v>1</v>
      </c>
      <c r="M24" s="28">
        <v>225.06</v>
      </c>
    </row>
    <row r="25" spans="1:13" ht="18.75">
      <c r="A25" s="13">
        <v>6</v>
      </c>
      <c r="B25" s="16" t="s">
        <v>15</v>
      </c>
      <c r="C25" s="27">
        <v>22</v>
      </c>
      <c r="D25" s="27">
        <v>2610.9699999999998</v>
      </c>
      <c r="E25" s="27">
        <v>2</v>
      </c>
      <c r="F25" s="28">
        <v>98.36</v>
      </c>
      <c r="H25" s="13">
        <v>6</v>
      </c>
      <c r="I25" s="16" t="s">
        <v>15</v>
      </c>
      <c r="J25" s="27">
        <v>15</v>
      </c>
      <c r="K25" s="27">
        <v>1792.88</v>
      </c>
      <c r="L25" s="27">
        <v>0</v>
      </c>
      <c r="M25" s="28">
        <v>0</v>
      </c>
    </row>
    <row r="26" spans="1:13" ht="18.75">
      <c r="A26" s="13">
        <v>7</v>
      </c>
      <c r="B26" s="16" t="s">
        <v>16</v>
      </c>
      <c r="C26" s="27">
        <v>37</v>
      </c>
      <c r="D26" s="27">
        <v>4759.93</v>
      </c>
      <c r="E26" s="27">
        <v>1</v>
      </c>
      <c r="F26" s="28">
        <v>106.67</v>
      </c>
      <c r="H26" s="13">
        <v>7</v>
      </c>
      <c r="I26" s="16" t="s">
        <v>16</v>
      </c>
      <c r="J26" s="27">
        <v>39</v>
      </c>
      <c r="K26" s="27">
        <v>4336.55</v>
      </c>
      <c r="L26" s="27">
        <v>2</v>
      </c>
      <c r="M26" s="28">
        <v>1081.6500000000001</v>
      </c>
    </row>
    <row r="27" spans="1:13" ht="18.75">
      <c r="A27" s="13">
        <v>8</v>
      </c>
      <c r="B27" s="16" t="s">
        <v>17</v>
      </c>
      <c r="C27" s="27">
        <v>0</v>
      </c>
      <c r="D27" s="27">
        <v>0</v>
      </c>
      <c r="E27" s="27">
        <v>0</v>
      </c>
      <c r="F27" s="28">
        <v>0</v>
      </c>
      <c r="H27" s="13">
        <v>8</v>
      </c>
      <c r="I27" s="16" t="s">
        <v>17</v>
      </c>
      <c r="J27" s="27">
        <v>0</v>
      </c>
      <c r="K27" s="27">
        <v>0</v>
      </c>
      <c r="L27" s="27">
        <v>0</v>
      </c>
      <c r="M27" s="28">
        <v>0</v>
      </c>
    </row>
    <row r="28" spans="1:13" ht="18.75">
      <c r="A28" s="83" t="s">
        <v>18</v>
      </c>
      <c r="B28" s="84"/>
      <c r="C28" s="17">
        <f>SUM(C20:C27)</f>
        <v>619</v>
      </c>
      <c r="D28" s="17">
        <f t="shared" ref="D28:F28" si="2">SUM(D20:D27)</f>
        <v>66770.359999999986</v>
      </c>
      <c r="E28" s="17">
        <f t="shared" si="2"/>
        <v>19</v>
      </c>
      <c r="F28" s="13">
        <f t="shared" si="2"/>
        <v>989.19</v>
      </c>
      <c r="H28" s="83" t="s">
        <v>18</v>
      </c>
      <c r="I28" s="84"/>
      <c r="J28" s="17">
        <f>SUM(J20:J27)</f>
        <v>538</v>
      </c>
      <c r="K28" s="17">
        <f t="shared" ref="K28:M28" si="3">SUM(K20:K27)</f>
        <v>57156.259999999995</v>
      </c>
      <c r="L28" s="17">
        <f t="shared" si="3"/>
        <v>23</v>
      </c>
      <c r="M28" s="13">
        <f t="shared" si="3"/>
        <v>3348.23</v>
      </c>
    </row>
    <row r="31" spans="1:13" ht="18.75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6"/>
    </row>
    <row r="32" spans="1:13" ht="18.75">
      <c r="A32" s="77" t="s">
        <v>53</v>
      </c>
      <c r="B32" s="78"/>
      <c r="C32" s="78"/>
      <c r="D32" s="78"/>
      <c r="E32" s="78"/>
      <c r="F32" s="79"/>
      <c r="H32" s="77" t="s">
        <v>54</v>
      </c>
      <c r="I32" s="78"/>
      <c r="J32" s="78"/>
      <c r="K32" s="78"/>
      <c r="L32" s="78"/>
      <c r="M32" s="79"/>
    </row>
    <row r="33" spans="1:13" ht="18.75">
      <c r="A33" s="85" t="s">
        <v>2</v>
      </c>
      <c r="B33" s="85" t="s">
        <v>3</v>
      </c>
      <c r="C33" s="80" t="s">
        <v>4</v>
      </c>
      <c r="D33" s="81"/>
      <c r="E33" s="82" t="s">
        <v>5</v>
      </c>
      <c r="F33" s="81"/>
      <c r="H33" s="85" t="s">
        <v>2</v>
      </c>
      <c r="I33" s="85" t="s">
        <v>3</v>
      </c>
      <c r="J33" s="80" t="s">
        <v>4</v>
      </c>
      <c r="K33" s="81"/>
      <c r="L33" s="82" t="s">
        <v>5</v>
      </c>
      <c r="M33" s="81"/>
    </row>
    <row r="34" spans="1:13" ht="18.75">
      <c r="A34" s="86"/>
      <c r="B34" s="86"/>
      <c r="C34" s="14" t="s">
        <v>6</v>
      </c>
      <c r="D34" s="15" t="s">
        <v>25</v>
      </c>
      <c r="E34" s="14" t="s">
        <v>6</v>
      </c>
      <c r="F34" s="15" t="s">
        <v>25</v>
      </c>
      <c r="H34" s="86"/>
      <c r="I34" s="86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29">
        <v>234</v>
      </c>
      <c r="D35" s="29">
        <v>23999.22</v>
      </c>
      <c r="E35" s="29">
        <v>0</v>
      </c>
      <c r="F35" s="30">
        <v>0</v>
      </c>
      <c r="H35" s="13">
        <v>1</v>
      </c>
      <c r="I35" s="12" t="s">
        <v>9</v>
      </c>
      <c r="J35" s="27">
        <v>128</v>
      </c>
      <c r="K35" s="27">
        <v>13271.526</v>
      </c>
      <c r="L35" s="27">
        <v>3</v>
      </c>
      <c r="M35" s="28">
        <v>237.53</v>
      </c>
    </row>
    <row r="36" spans="1:13" ht="18.75">
      <c r="A36" s="13">
        <v>2</v>
      </c>
      <c r="B36" s="16" t="s">
        <v>10</v>
      </c>
      <c r="C36" s="29">
        <v>129</v>
      </c>
      <c r="D36" s="29">
        <v>13438.42</v>
      </c>
      <c r="E36" s="29">
        <v>0</v>
      </c>
      <c r="F36" s="30">
        <v>0</v>
      </c>
      <c r="H36" s="13">
        <v>2</v>
      </c>
      <c r="I36" s="16" t="s">
        <v>10</v>
      </c>
      <c r="J36" s="27">
        <v>110</v>
      </c>
      <c r="K36" s="27">
        <v>11379.898999999999</v>
      </c>
      <c r="L36" s="27">
        <v>0</v>
      </c>
      <c r="M36" s="28">
        <v>0</v>
      </c>
    </row>
    <row r="37" spans="1:13" ht="18.75">
      <c r="A37" s="13">
        <v>3</v>
      </c>
      <c r="B37" s="16" t="s">
        <v>11</v>
      </c>
      <c r="C37" s="29">
        <v>102</v>
      </c>
      <c r="D37" s="29">
        <v>10533.04</v>
      </c>
      <c r="E37" s="29">
        <v>3</v>
      </c>
      <c r="F37" s="30">
        <v>152.57</v>
      </c>
      <c r="H37" s="13">
        <v>3</v>
      </c>
      <c r="I37" s="16" t="s">
        <v>11</v>
      </c>
      <c r="J37" s="27">
        <v>83</v>
      </c>
      <c r="K37" s="27">
        <v>8010.02</v>
      </c>
      <c r="L37" s="27">
        <v>2</v>
      </c>
      <c r="M37" s="28">
        <v>200.31</v>
      </c>
    </row>
    <row r="38" spans="1:13" ht="18.75">
      <c r="A38" s="13">
        <v>4</v>
      </c>
      <c r="B38" s="16" t="s">
        <v>13</v>
      </c>
      <c r="C38" s="29">
        <v>48</v>
      </c>
      <c r="D38" s="29">
        <v>5956.88</v>
      </c>
      <c r="E38" s="29">
        <v>0</v>
      </c>
      <c r="F38" s="30">
        <v>0</v>
      </c>
      <c r="H38" s="13">
        <v>4</v>
      </c>
      <c r="I38" s="16" t="s">
        <v>13</v>
      </c>
      <c r="J38" s="27">
        <v>44</v>
      </c>
      <c r="K38" s="27">
        <v>5417.74</v>
      </c>
      <c r="L38" s="27">
        <v>8</v>
      </c>
      <c r="M38" s="28">
        <v>4532.76</v>
      </c>
    </row>
    <row r="39" spans="1:13" ht="18.75">
      <c r="A39" s="13">
        <v>5</v>
      </c>
      <c r="B39" s="16" t="s">
        <v>14</v>
      </c>
      <c r="C39" s="29">
        <v>27</v>
      </c>
      <c r="D39" s="29">
        <v>3301.4</v>
      </c>
      <c r="E39" s="29">
        <v>1</v>
      </c>
      <c r="F39" s="30">
        <v>55.02</v>
      </c>
      <c r="H39" s="13">
        <v>5</v>
      </c>
      <c r="I39" s="16" t="s">
        <v>14</v>
      </c>
      <c r="J39" s="27">
        <v>17</v>
      </c>
      <c r="K39" s="27">
        <v>2022.08</v>
      </c>
      <c r="L39" s="27">
        <v>0</v>
      </c>
      <c r="M39" s="28">
        <v>0</v>
      </c>
    </row>
    <row r="40" spans="1:13" ht="18.75">
      <c r="A40" s="13">
        <v>6</v>
      </c>
      <c r="B40" s="16" t="s">
        <v>15</v>
      </c>
      <c r="C40" s="29">
        <v>14</v>
      </c>
      <c r="D40" s="29">
        <v>1649.83</v>
      </c>
      <c r="E40" s="29">
        <v>2</v>
      </c>
      <c r="F40" s="30">
        <v>179.57</v>
      </c>
      <c r="H40" s="13">
        <v>6</v>
      </c>
      <c r="I40" s="16" t="s">
        <v>15</v>
      </c>
      <c r="J40" s="27">
        <v>12</v>
      </c>
      <c r="K40" s="27">
        <v>2254.2399999999998</v>
      </c>
      <c r="L40" s="27">
        <v>0</v>
      </c>
      <c r="M40" s="28">
        <v>0</v>
      </c>
    </row>
    <row r="41" spans="1:13" ht="18.75">
      <c r="A41" s="13">
        <v>7</v>
      </c>
      <c r="B41" s="16" t="s">
        <v>16</v>
      </c>
      <c r="C41" s="29">
        <v>32</v>
      </c>
      <c r="D41" s="29">
        <v>3928.77</v>
      </c>
      <c r="E41" s="29">
        <v>0</v>
      </c>
      <c r="F41" s="30">
        <v>0</v>
      </c>
      <c r="H41" s="13">
        <v>7</v>
      </c>
      <c r="I41" s="16" t="s">
        <v>16</v>
      </c>
      <c r="J41" s="27">
        <v>39</v>
      </c>
      <c r="K41" s="27">
        <v>4362.42</v>
      </c>
      <c r="L41" s="27">
        <v>3</v>
      </c>
      <c r="M41" s="28">
        <v>125.37</v>
      </c>
    </row>
    <row r="42" spans="1:13" ht="18.75">
      <c r="A42" s="13">
        <v>8</v>
      </c>
      <c r="B42" s="16" t="s">
        <v>17</v>
      </c>
      <c r="C42" s="29">
        <v>0</v>
      </c>
      <c r="D42" s="29">
        <v>0</v>
      </c>
      <c r="E42" s="29">
        <v>0</v>
      </c>
      <c r="F42" s="30">
        <v>0</v>
      </c>
      <c r="H42" s="13">
        <v>8</v>
      </c>
      <c r="I42" s="16" t="s">
        <v>17</v>
      </c>
      <c r="J42" s="27">
        <v>0</v>
      </c>
      <c r="K42" s="27">
        <v>0</v>
      </c>
      <c r="L42" s="27">
        <v>0</v>
      </c>
      <c r="M42" s="28">
        <v>0</v>
      </c>
    </row>
    <row r="43" spans="1:13" ht="18.75">
      <c r="A43" s="83" t="s">
        <v>18</v>
      </c>
      <c r="B43" s="84"/>
      <c r="C43" s="17">
        <f>SUM(C35:C42)</f>
        <v>586</v>
      </c>
      <c r="D43" s="17">
        <f t="shared" ref="D43:F43" si="4">SUM(D35:D42)</f>
        <v>62807.56</v>
      </c>
      <c r="E43" s="17">
        <f t="shared" si="4"/>
        <v>6</v>
      </c>
      <c r="F43" s="17">
        <f t="shared" si="4"/>
        <v>387.15999999999997</v>
      </c>
      <c r="H43" s="83" t="s">
        <v>18</v>
      </c>
      <c r="I43" s="84"/>
      <c r="J43" s="17">
        <f>SUM(J35:J42)</f>
        <v>433</v>
      </c>
      <c r="K43" s="17">
        <f t="shared" ref="K43:M43" si="5">SUM(K35:K42)</f>
        <v>46717.924999999996</v>
      </c>
      <c r="L43" s="17">
        <f t="shared" si="5"/>
        <v>16</v>
      </c>
      <c r="M43" s="17">
        <f t="shared" si="5"/>
        <v>5095.97</v>
      </c>
    </row>
    <row r="46" spans="1:13" ht="18.75">
      <c r="A46" s="74" t="s">
        <v>0</v>
      </c>
      <c r="B46" s="75"/>
      <c r="C46" s="75"/>
      <c r="D46" s="75"/>
      <c r="E46" s="75"/>
      <c r="F46" s="76"/>
      <c r="H46" s="74" t="s">
        <v>0</v>
      </c>
      <c r="I46" s="75"/>
      <c r="J46" s="75"/>
      <c r="K46" s="75"/>
      <c r="L46" s="75"/>
      <c r="M46" s="76"/>
    </row>
    <row r="47" spans="1:13" ht="18.75">
      <c r="A47" s="77" t="s">
        <v>55</v>
      </c>
      <c r="B47" s="78"/>
      <c r="C47" s="78"/>
      <c r="D47" s="78"/>
      <c r="E47" s="78"/>
      <c r="F47" s="79"/>
      <c r="H47" s="77" t="s">
        <v>56</v>
      </c>
      <c r="I47" s="78"/>
      <c r="J47" s="78"/>
      <c r="K47" s="78"/>
      <c r="L47" s="78"/>
      <c r="M47" s="79"/>
    </row>
    <row r="48" spans="1:13" ht="18.75">
      <c r="A48" s="85" t="s">
        <v>2</v>
      </c>
      <c r="B48" s="85" t="s">
        <v>3</v>
      </c>
      <c r="C48" s="80" t="s">
        <v>4</v>
      </c>
      <c r="D48" s="81"/>
      <c r="E48" s="82" t="s">
        <v>5</v>
      </c>
      <c r="F48" s="81"/>
      <c r="H48" s="85" t="s">
        <v>2</v>
      </c>
      <c r="I48" s="85" t="s">
        <v>3</v>
      </c>
      <c r="J48" s="80" t="s">
        <v>4</v>
      </c>
      <c r="K48" s="81"/>
      <c r="L48" s="82" t="s">
        <v>5</v>
      </c>
      <c r="M48" s="81"/>
    </row>
    <row r="49" spans="1:13" ht="18.75">
      <c r="A49" s="86"/>
      <c r="B49" s="86"/>
      <c r="C49" s="14" t="s">
        <v>6</v>
      </c>
      <c r="D49" s="15" t="s">
        <v>25</v>
      </c>
      <c r="E49" s="14" t="s">
        <v>6</v>
      </c>
      <c r="F49" s="15" t="s">
        <v>25</v>
      </c>
      <c r="H49" s="86"/>
      <c r="I49" s="86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14">
        <v>155</v>
      </c>
      <c r="D50" s="15">
        <v>15840.300999999999</v>
      </c>
      <c r="E50" s="14">
        <v>60</v>
      </c>
      <c r="F50" s="15">
        <v>4497.49</v>
      </c>
      <c r="H50" s="13">
        <v>1</v>
      </c>
      <c r="I50" s="12" t="s">
        <v>9</v>
      </c>
      <c r="J50" s="14">
        <v>162</v>
      </c>
      <c r="K50" s="15">
        <v>15291.07</v>
      </c>
      <c r="L50" s="14">
        <v>7</v>
      </c>
      <c r="M50" s="15">
        <v>493.31</v>
      </c>
    </row>
    <row r="51" spans="1:13" ht="18.75">
      <c r="A51" s="13">
        <v>2</v>
      </c>
      <c r="B51" s="16" t="s">
        <v>10</v>
      </c>
      <c r="C51" s="17">
        <v>191</v>
      </c>
      <c r="D51" s="17">
        <v>20937.982</v>
      </c>
      <c r="E51" s="17">
        <v>3</v>
      </c>
      <c r="F51" s="17">
        <v>136.94</v>
      </c>
      <c r="H51" s="13">
        <v>2</v>
      </c>
      <c r="I51" s="16" t="s">
        <v>10</v>
      </c>
      <c r="J51" s="17">
        <v>188</v>
      </c>
      <c r="K51" s="17">
        <v>18579</v>
      </c>
      <c r="L51" s="17">
        <v>10</v>
      </c>
      <c r="M51" s="17">
        <v>778.97</v>
      </c>
    </row>
    <row r="52" spans="1:13" ht="18.75">
      <c r="A52" s="13">
        <v>3</v>
      </c>
      <c r="B52" s="16" t="s">
        <v>11</v>
      </c>
      <c r="C52" s="17">
        <v>100</v>
      </c>
      <c r="D52" s="17">
        <v>9629.4599999999991</v>
      </c>
      <c r="E52" s="17">
        <v>2</v>
      </c>
      <c r="F52" s="17">
        <v>48.54</v>
      </c>
      <c r="H52" s="13">
        <v>3</v>
      </c>
      <c r="I52" s="16" t="s">
        <v>11</v>
      </c>
      <c r="J52" s="17">
        <v>101</v>
      </c>
      <c r="K52" s="17">
        <v>10264.91</v>
      </c>
      <c r="L52" s="17">
        <v>0</v>
      </c>
      <c r="M52" s="17">
        <v>0</v>
      </c>
    </row>
    <row r="53" spans="1:13" ht="18.75">
      <c r="A53" s="13">
        <v>4</v>
      </c>
      <c r="B53" s="16" t="s">
        <v>13</v>
      </c>
      <c r="C53" s="17">
        <v>63</v>
      </c>
      <c r="D53" s="17">
        <v>7940</v>
      </c>
      <c r="E53" s="17">
        <v>3</v>
      </c>
      <c r="F53" s="17">
        <v>331.66</v>
      </c>
      <c r="H53" s="13">
        <v>4</v>
      </c>
      <c r="I53" s="16" t="s">
        <v>13</v>
      </c>
      <c r="J53" s="17">
        <v>48</v>
      </c>
      <c r="K53" s="17">
        <v>6005.9</v>
      </c>
      <c r="L53" s="17">
        <v>3</v>
      </c>
      <c r="M53" s="17">
        <v>190.2</v>
      </c>
    </row>
    <row r="54" spans="1:13" ht="18.75">
      <c r="A54" s="13">
        <v>5</v>
      </c>
      <c r="B54" s="16" t="s">
        <v>14</v>
      </c>
      <c r="C54" s="17">
        <v>24</v>
      </c>
      <c r="D54" s="17">
        <v>2648.42</v>
      </c>
      <c r="E54" s="17">
        <v>2</v>
      </c>
      <c r="F54" s="17">
        <v>125.48</v>
      </c>
      <c r="H54" s="13">
        <v>5</v>
      </c>
      <c r="I54" s="16" t="s">
        <v>14</v>
      </c>
      <c r="J54" s="17">
        <v>37</v>
      </c>
      <c r="K54" s="17">
        <v>4133.29</v>
      </c>
      <c r="L54" s="17">
        <v>0</v>
      </c>
      <c r="M54" s="17">
        <v>0</v>
      </c>
    </row>
    <row r="55" spans="1:13" ht="18.75">
      <c r="A55" s="13">
        <v>6</v>
      </c>
      <c r="B55" s="16" t="s">
        <v>15</v>
      </c>
      <c r="C55" s="17">
        <v>7</v>
      </c>
      <c r="D55" s="17">
        <v>777.11</v>
      </c>
      <c r="E55" s="17">
        <v>1</v>
      </c>
      <c r="F55" s="17">
        <v>55.33</v>
      </c>
      <c r="H55" s="13">
        <v>6</v>
      </c>
      <c r="I55" s="16" t="s">
        <v>15</v>
      </c>
      <c r="J55" s="17">
        <v>14</v>
      </c>
      <c r="K55" s="17">
        <v>1569.26</v>
      </c>
      <c r="L55" s="17">
        <v>33</v>
      </c>
      <c r="M55" s="17">
        <v>2139.94</v>
      </c>
    </row>
    <row r="56" spans="1:13" ht="18.75">
      <c r="A56" s="13">
        <v>7</v>
      </c>
      <c r="B56" s="16" t="s">
        <v>16</v>
      </c>
      <c r="C56" s="17">
        <v>37</v>
      </c>
      <c r="D56" s="17">
        <v>4363.8100000000004</v>
      </c>
      <c r="E56" s="17">
        <v>0</v>
      </c>
      <c r="F56" s="17">
        <v>0</v>
      </c>
      <c r="H56" s="13">
        <v>7</v>
      </c>
      <c r="I56" s="16" t="s">
        <v>16</v>
      </c>
      <c r="J56" s="17">
        <v>29</v>
      </c>
      <c r="K56" s="17">
        <v>3420.53</v>
      </c>
      <c r="L56" s="17">
        <v>0</v>
      </c>
      <c r="M56" s="17">
        <v>0</v>
      </c>
    </row>
    <row r="57" spans="1:13" ht="18.75">
      <c r="A57" s="13">
        <v>8</v>
      </c>
      <c r="B57" s="16" t="s">
        <v>17</v>
      </c>
      <c r="C57" s="17">
        <v>0</v>
      </c>
      <c r="D57" s="17">
        <v>0</v>
      </c>
      <c r="E57" s="17">
        <v>0</v>
      </c>
      <c r="F57" s="17">
        <v>0</v>
      </c>
      <c r="H57" s="13">
        <v>8</v>
      </c>
      <c r="I57" s="16" t="s">
        <v>17</v>
      </c>
      <c r="J57" s="17">
        <v>0</v>
      </c>
      <c r="K57" s="17">
        <v>0</v>
      </c>
      <c r="L57" s="17">
        <v>0</v>
      </c>
      <c r="M57" s="17">
        <v>0</v>
      </c>
    </row>
    <row r="58" spans="1:13" ht="18.75">
      <c r="A58" s="83" t="s">
        <v>18</v>
      </c>
      <c r="B58" s="84"/>
      <c r="C58" s="17">
        <f>SUM(C50:C57)</f>
        <v>577</v>
      </c>
      <c r="D58" s="17">
        <f t="shared" ref="D58:F58" si="6">SUM(D50:D57)</f>
        <v>62137.082999999991</v>
      </c>
      <c r="E58" s="17">
        <f t="shared" si="6"/>
        <v>71</v>
      </c>
      <c r="F58" s="17">
        <f t="shared" si="6"/>
        <v>5195.4399999999987</v>
      </c>
      <c r="H58" s="83" t="s">
        <v>18</v>
      </c>
      <c r="I58" s="84"/>
      <c r="J58" s="17">
        <f>SUM(J50:J57)</f>
        <v>579</v>
      </c>
      <c r="K58" s="17">
        <f t="shared" ref="K58:M58" si="7">SUM(K50:K57)</f>
        <v>59263.96</v>
      </c>
      <c r="L58" s="17">
        <f t="shared" si="7"/>
        <v>53</v>
      </c>
      <c r="M58" s="17">
        <f t="shared" si="7"/>
        <v>3602.42</v>
      </c>
    </row>
    <row r="61" spans="1:13" ht="18.75">
      <c r="A61" s="74" t="s">
        <v>0</v>
      </c>
      <c r="B61" s="75"/>
      <c r="C61" s="75"/>
      <c r="D61" s="75"/>
      <c r="E61" s="75"/>
      <c r="F61" s="76"/>
      <c r="H61" s="74" t="s">
        <v>0</v>
      </c>
      <c r="I61" s="75"/>
      <c r="J61" s="75"/>
      <c r="K61" s="75"/>
      <c r="L61" s="75"/>
      <c r="M61" s="76"/>
    </row>
    <row r="62" spans="1:13" ht="18.75">
      <c r="A62" s="77" t="s">
        <v>57</v>
      </c>
      <c r="B62" s="78"/>
      <c r="C62" s="78"/>
      <c r="D62" s="78"/>
      <c r="E62" s="78"/>
      <c r="F62" s="79"/>
      <c r="H62" s="77" t="s">
        <v>58</v>
      </c>
      <c r="I62" s="78"/>
      <c r="J62" s="78"/>
      <c r="K62" s="78"/>
      <c r="L62" s="78"/>
      <c r="M62" s="79"/>
    </row>
    <row r="63" spans="1:13" ht="18.75">
      <c r="A63" s="85" t="s">
        <v>2</v>
      </c>
      <c r="B63" s="85" t="s">
        <v>3</v>
      </c>
      <c r="C63" s="80" t="s">
        <v>4</v>
      </c>
      <c r="D63" s="81"/>
      <c r="E63" s="82" t="s">
        <v>5</v>
      </c>
      <c r="F63" s="81"/>
      <c r="H63" s="85" t="s">
        <v>2</v>
      </c>
      <c r="I63" s="85" t="s">
        <v>3</v>
      </c>
      <c r="J63" s="80" t="s">
        <v>4</v>
      </c>
      <c r="K63" s="81"/>
      <c r="L63" s="82" t="s">
        <v>5</v>
      </c>
      <c r="M63" s="81"/>
    </row>
    <row r="64" spans="1:13" ht="18.75">
      <c r="A64" s="86"/>
      <c r="B64" s="86"/>
      <c r="C64" s="14" t="s">
        <v>6</v>
      </c>
      <c r="D64" s="15" t="s">
        <v>25</v>
      </c>
      <c r="E64" s="14" t="s">
        <v>6</v>
      </c>
      <c r="F64" s="15" t="s">
        <v>25</v>
      </c>
      <c r="H64" s="86"/>
      <c r="I64" s="86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17">
        <v>178</v>
      </c>
      <c r="D65" s="17">
        <v>17802.452000000001</v>
      </c>
      <c r="E65" s="17">
        <v>9</v>
      </c>
      <c r="F65" s="17">
        <v>585.74</v>
      </c>
      <c r="H65" s="13">
        <v>1</v>
      </c>
      <c r="I65" s="12" t="s">
        <v>9</v>
      </c>
      <c r="J65" s="17">
        <v>146</v>
      </c>
      <c r="K65" s="17">
        <v>14346.995000000001</v>
      </c>
      <c r="L65" s="17">
        <v>4</v>
      </c>
      <c r="M65" s="17">
        <v>302.39999999999998</v>
      </c>
    </row>
    <row r="66" spans="1:13" ht="18.75">
      <c r="A66" s="13">
        <v>2</v>
      </c>
      <c r="B66" s="16" t="s">
        <v>10</v>
      </c>
      <c r="C66" s="17">
        <v>146</v>
      </c>
      <c r="D66" s="17">
        <v>14938.121999999999</v>
      </c>
      <c r="E66" s="17">
        <v>5</v>
      </c>
      <c r="F66" s="17">
        <v>420.9</v>
      </c>
      <c r="H66" s="13">
        <v>2</v>
      </c>
      <c r="I66" s="16" t="s">
        <v>10</v>
      </c>
      <c r="J66" s="17">
        <v>94</v>
      </c>
      <c r="K66" s="17">
        <v>9534.77</v>
      </c>
      <c r="L66" s="17">
        <v>2</v>
      </c>
      <c r="M66" s="17">
        <v>122.8</v>
      </c>
    </row>
    <row r="67" spans="1:13" ht="18.75">
      <c r="A67" s="13">
        <v>3</v>
      </c>
      <c r="B67" s="16" t="s">
        <v>11</v>
      </c>
      <c r="C67" s="17">
        <v>95</v>
      </c>
      <c r="D67" s="17">
        <v>8919.7999999999993</v>
      </c>
      <c r="E67" s="17">
        <v>4</v>
      </c>
      <c r="F67" s="17">
        <v>220.51</v>
      </c>
      <c r="H67" s="13">
        <v>3</v>
      </c>
      <c r="I67" s="16" t="s">
        <v>11</v>
      </c>
      <c r="J67" s="17">
        <v>81</v>
      </c>
      <c r="K67" s="17">
        <v>7454.61</v>
      </c>
      <c r="L67" s="17">
        <v>5</v>
      </c>
      <c r="M67" s="17">
        <v>280.41000000000003</v>
      </c>
    </row>
    <row r="68" spans="1:13" ht="18.75">
      <c r="A68" s="13">
        <v>4</v>
      </c>
      <c r="B68" s="16" t="s">
        <v>13</v>
      </c>
      <c r="C68" s="17">
        <v>56</v>
      </c>
      <c r="D68" s="17">
        <v>6686.63</v>
      </c>
      <c r="E68" s="17">
        <v>1</v>
      </c>
      <c r="F68" s="17">
        <v>81.650000000000006</v>
      </c>
      <c r="H68" s="13">
        <v>4</v>
      </c>
      <c r="I68" s="16" t="s">
        <v>13</v>
      </c>
      <c r="J68" s="17">
        <v>45</v>
      </c>
      <c r="K68" s="17">
        <v>5437.29</v>
      </c>
      <c r="L68" s="17">
        <v>1</v>
      </c>
      <c r="M68" s="17">
        <v>36.92</v>
      </c>
    </row>
    <row r="69" spans="1:13" ht="18.75">
      <c r="A69" s="13">
        <v>5</v>
      </c>
      <c r="B69" s="16" t="s">
        <v>14</v>
      </c>
      <c r="C69" s="17">
        <v>29</v>
      </c>
      <c r="D69" s="17">
        <v>3210.54</v>
      </c>
      <c r="E69" s="17">
        <v>0</v>
      </c>
      <c r="F69" s="17">
        <v>0</v>
      </c>
      <c r="H69" s="13">
        <v>5</v>
      </c>
      <c r="I69" s="16" t="s">
        <v>14</v>
      </c>
      <c r="J69" s="17">
        <v>53</v>
      </c>
      <c r="K69" s="17">
        <v>6071.6</v>
      </c>
      <c r="L69" s="17">
        <v>11</v>
      </c>
      <c r="M69" s="17">
        <v>1485.25</v>
      </c>
    </row>
    <row r="70" spans="1:13" ht="18.75">
      <c r="A70" s="13">
        <v>6</v>
      </c>
      <c r="B70" s="16" t="s">
        <v>15</v>
      </c>
      <c r="C70" s="17">
        <v>16</v>
      </c>
      <c r="D70" s="17">
        <v>1750.48</v>
      </c>
      <c r="E70" s="17">
        <v>5</v>
      </c>
      <c r="F70" s="17">
        <v>3334.86</v>
      </c>
      <c r="H70" s="13">
        <v>6</v>
      </c>
      <c r="I70" s="16" t="s">
        <v>15</v>
      </c>
      <c r="J70" s="17">
        <v>6</v>
      </c>
      <c r="K70" s="17">
        <v>634.09</v>
      </c>
      <c r="L70" s="17">
        <v>4</v>
      </c>
      <c r="M70" s="17">
        <v>292.36</v>
      </c>
    </row>
    <row r="71" spans="1:13" ht="18.75">
      <c r="A71" s="13">
        <v>7</v>
      </c>
      <c r="B71" s="16" t="s">
        <v>16</v>
      </c>
      <c r="C71" s="17">
        <v>24</v>
      </c>
      <c r="D71" s="17">
        <v>3174.44</v>
      </c>
      <c r="E71" s="17">
        <v>0</v>
      </c>
      <c r="F71" s="17">
        <v>0</v>
      </c>
      <c r="H71" s="13">
        <v>7</v>
      </c>
      <c r="I71" s="16" t="s">
        <v>16</v>
      </c>
      <c r="J71" s="17">
        <v>33</v>
      </c>
      <c r="K71" s="17">
        <v>3904.67</v>
      </c>
      <c r="L71" s="17">
        <v>5</v>
      </c>
      <c r="M71" s="17">
        <v>180.67</v>
      </c>
    </row>
    <row r="72" spans="1:13" ht="18.75">
      <c r="A72" s="13">
        <v>8</v>
      </c>
      <c r="B72" s="16" t="s">
        <v>17</v>
      </c>
      <c r="C72" s="17">
        <v>0</v>
      </c>
      <c r="D72" s="17">
        <v>0</v>
      </c>
      <c r="E72" s="17">
        <v>22</v>
      </c>
      <c r="F72" s="17">
        <v>6546.68</v>
      </c>
      <c r="H72" s="13">
        <v>8</v>
      </c>
      <c r="I72" s="16" t="s">
        <v>17</v>
      </c>
      <c r="J72" s="17">
        <v>0</v>
      </c>
      <c r="K72" s="17">
        <v>0</v>
      </c>
      <c r="L72" s="17">
        <v>0</v>
      </c>
      <c r="M72" s="17">
        <v>0</v>
      </c>
    </row>
    <row r="73" spans="1:13" ht="18.75">
      <c r="A73" s="83" t="s">
        <v>18</v>
      </c>
      <c r="B73" s="84"/>
      <c r="C73" s="17">
        <f>SUM(C65:C72)</f>
        <v>544</v>
      </c>
      <c r="D73" s="17">
        <f t="shared" ref="D73:F73" si="8">SUM(D65:D72)</f>
        <v>56482.464</v>
      </c>
      <c r="E73" s="17">
        <f t="shared" si="8"/>
        <v>46</v>
      </c>
      <c r="F73" s="17">
        <f t="shared" si="8"/>
        <v>11190.34</v>
      </c>
      <c r="H73" s="83" t="s">
        <v>18</v>
      </c>
      <c r="I73" s="84"/>
      <c r="J73" s="17">
        <f>SUM(J65:J72)</f>
        <v>458</v>
      </c>
      <c r="K73" s="17">
        <f t="shared" ref="K73:M73" si="9">SUM(K65:K72)</f>
        <v>47384.024999999994</v>
      </c>
      <c r="L73" s="17">
        <f t="shared" si="9"/>
        <v>32</v>
      </c>
      <c r="M73" s="17">
        <f t="shared" si="9"/>
        <v>2700.81</v>
      </c>
    </row>
    <row r="76" spans="1:13" ht="18.75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>
      <c r="A77" s="77" t="s">
        <v>59</v>
      </c>
      <c r="B77" s="78"/>
      <c r="C77" s="78"/>
      <c r="D77" s="78"/>
      <c r="E77" s="78"/>
      <c r="F77" s="79"/>
      <c r="H77" s="77" t="s">
        <v>60</v>
      </c>
      <c r="I77" s="78"/>
      <c r="J77" s="78"/>
      <c r="K77" s="78"/>
      <c r="L77" s="78"/>
      <c r="M77" s="79"/>
    </row>
    <row r="78" spans="1:13" ht="18.75">
      <c r="A78" s="85" t="s">
        <v>2</v>
      </c>
      <c r="B78" s="85" t="s">
        <v>3</v>
      </c>
      <c r="C78" s="80" t="s">
        <v>4</v>
      </c>
      <c r="D78" s="81"/>
      <c r="E78" s="82" t="s">
        <v>5</v>
      </c>
      <c r="F78" s="81"/>
      <c r="H78" s="85" t="s">
        <v>2</v>
      </c>
      <c r="I78" s="85" t="s">
        <v>3</v>
      </c>
      <c r="J78" s="80" t="s">
        <v>4</v>
      </c>
      <c r="K78" s="81"/>
      <c r="L78" s="82" t="s">
        <v>5</v>
      </c>
      <c r="M78" s="81"/>
    </row>
    <row r="79" spans="1:13" ht="18.75">
      <c r="A79" s="86"/>
      <c r="B79" s="86"/>
      <c r="C79" s="14" t="s">
        <v>6</v>
      </c>
      <c r="D79" s="15" t="s">
        <v>25</v>
      </c>
      <c r="E79" s="14" t="s">
        <v>6</v>
      </c>
      <c r="F79" s="15" t="s">
        <v>25</v>
      </c>
      <c r="H79" s="86"/>
      <c r="I79" s="86"/>
      <c r="J79" s="14" t="s">
        <v>6</v>
      </c>
      <c r="K79" s="15" t="s">
        <v>25</v>
      </c>
      <c r="L79" s="14" t="s">
        <v>6</v>
      </c>
      <c r="M79" s="15" t="s">
        <v>25</v>
      </c>
    </row>
    <row r="80" spans="1:13" ht="18.75">
      <c r="A80" s="13">
        <v>1</v>
      </c>
      <c r="B80" s="12" t="s">
        <v>9</v>
      </c>
      <c r="C80" s="17">
        <v>197</v>
      </c>
      <c r="D80" s="17">
        <v>21271.797999999999</v>
      </c>
      <c r="E80" s="17">
        <v>2</v>
      </c>
      <c r="F80" s="17">
        <v>146.36000000000001</v>
      </c>
      <c r="H80" s="13">
        <v>1</v>
      </c>
      <c r="I80" s="12" t="s">
        <v>9</v>
      </c>
      <c r="J80" s="17">
        <v>178</v>
      </c>
      <c r="K80" s="17">
        <v>17802.452000000001</v>
      </c>
      <c r="L80" s="17">
        <v>9</v>
      </c>
      <c r="M80" s="17">
        <v>585.74</v>
      </c>
    </row>
    <row r="81" spans="1:13" ht="18.75">
      <c r="A81" s="13">
        <v>2</v>
      </c>
      <c r="B81" s="16" t="s">
        <v>10</v>
      </c>
      <c r="C81" s="17">
        <v>104</v>
      </c>
      <c r="D81" s="17">
        <v>14457.905000000001</v>
      </c>
      <c r="E81" s="17">
        <v>3</v>
      </c>
      <c r="F81" s="17">
        <v>746.85</v>
      </c>
      <c r="H81" s="13">
        <v>2</v>
      </c>
      <c r="I81" s="16" t="s">
        <v>10</v>
      </c>
      <c r="J81" s="17">
        <v>146</v>
      </c>
      <c r="K81" s="17">
        <v>14938.121999999999</v>
      </c>
      <c r="L81" s="17">
        <v>0</v>
      </c>
      <c r="M81" s="17">
        <v>0</v>
      </c>
    </row>
    <row r="82" spans="1:13" ht="18.75">
      <c r="A82" s="13">
        <v>3</v>
      </c>
      <c r="B82" s="16" t="s">
        <v>11</v>
      </c>
      <c r="C82" s="17">
        <v>85</v>
      </c>
      <c r="D82" s="17">
        <v>8537.91</v>
      </c>
      <c r="E82" s="17">
        <v>0</v>
      </c>
      <c r="F82" s="17">
        <v>0</v>
      </c>
      <c r="H82" s="13">
        <v>3</v>
      </c>
      <c r="I82" s="16" t="s">
        <v>11</v>
      </c>
      <c r="J82" s="17">
        <v>95</v>
      </c>
      <c r="K82" s="17">
        <v>8919.7999999999993</v>
      </c>
      <c r="L82" s="17">
        <v>4</v>
      </c>
      <c r="M82" s="17">
        <v>220.51</v>
      </c>
    </row>
    <row r="83" spans="1:13" ht="18.75">
      <c r="A83" s="13">
        <v>4</v>
      </c>
      <c r="B83" s="16" t="s">
        <v>13</v>
      </c>
      <c r="C83" s="17">
        <v>56</v>
      </c>
      <c r="D83" s="17">
        <v>6646.37</v>
      </c>
      <c r="E83" s="17">
        <v>0</v>
      </c>
      <c r="F83" s="17">
        <v>0</v>
      </c>
      <c r="H83" s="13">
        <v>4</v>
      </c>
      <c r="I83" s="16" t="s">
        <v>13</v>
      </c>
      <c r="J83" s="17">
        <v>56</v>
      </c>
      <c r="K83" s="17" t="s">
        <v>61</v>
      </c>
      <c r="L83" s="17">
        <v>1</v>
      </c>
      <c r="M83" s="17">
        <v>81.650000000000006</v>
      </c>
    </row>
    <row r="84" spans="1:13" ht="18.75">
      <c r="A84" s="13">
        <v>5</v>
      </c>
      <c r="B84" s="16" t="s">
        <v>14</v>
      </c>
      <c r="C84" s="17">
        <v>34</v>
      </c>
      <c r="D84" s="17">
        <v>3688.94</v>
      </c>
      <c r="E84" s="17">
        <v>33</v>
      </c>
      <c r="F84" s="17">
        <v>261.86</v>
      </c>
      <c r="H84" s="13">
        <v>5</v>
      </c>
      <c r="I84" s="16" t="s">
        <v>14</v>
      </c>
      <c r="J84" s="17">
        <v>29</v>
      </c>
      <c r="K84" s="17">
        <v>3210.54</v>
      </c>
      <c r="L84" s="17">
        <v>0</v>
      </c>
      <c r="M84" s="17">
        <v>0</v>
      </c>
    </row>
    <row r="85" spans="1:13" ht="18.75">
      <c r="A85" s="13">
        <v>6</v>
      </c>
      <c r="B85" s="16" t="s">
        <v>15</v>
      </c>
      <c r="C85" s="17">
        <v>12</v>
      </c>
      <c r="D85" s="17">
        <v>2065.12</v>
      </c>
      <c r="E85" s="17">
        <v>1</v>
      </c>
      <c r="F85" s="17">
        <v>55.77</v>
      </c>
      <c r="H85" s="13">
        <v>6</v>
      </c>
      <c r="I85" s="16" t="s">
        <v>15</v>
      </c>
      <c r="J85" s="17">
        <v>16</v>
      </c>
      <c r="K85" s="17">
        <v>1750.48</v>
      </c>
      <c r="L85" s="17">
        <v>5</v>
      </c>
      <c r="M85" s="17">
        <v>3334.86</v>
      </c>
    </row>
    <row r="86" spans="1:13" ht="18.75">
      <c r="A86" s="13">
        <v>7</v>
      </c>
      <c r="B86" s="16" t="s">
        <v>16</v>
      </c>
      <c r="C86" s="17">
        <v>36</v>
      </c>
      <c r="D86" s="17">
        <v>4255.1000000000004</v>
      </c>
      <c r="E86" s="17">
        <v>0</v>
      </c>
      <c r="F86" s="17">
        <v>0</v>
      </c>
      <c r="H86" s="13">
        <v>7</v>
      </c>
      <c r="I86" s="16" t="s">
        <v>16</v>
      </c>
      <c r="J86" s="17">
        <v>24</v>
      </c>
      <c r="K86" s="17">
        <v>3174.44</v>
      </c>
      <c r="L86" s="17">
        <v>0</v>
      </c>
      <c r="M86" s="17">
        <v>0</v>
      </c>
    </row>
    <row r="87" spans="1:13" ht="18.75">
      <c r="A87" s="13">
        <v>8</v>
      </c>
      <c r="B87" s="16" t="s">
        <v>17</v>
      </c>
      <c r="C87" s="17">
        <v>0</v>
      </c>
      <c r="D87" s="17">
        <v>0</v>
      </c>
      <c r="E87" s="17">
        <v>7</v>
      </c>
      <c r="F87" s="17">
        <v>1877.78</v>
      </c>
      <c r="H87" s="13">
        <v>8</v>
      </c>
      <c r="I87" s="16" t="s">
        <v>17</v>
      </c>
      <c r="J87" s="17">
        <v>0</v>
      </c>
      <c r="K87" s="17">
        <v>0</v>
      </c>
      <c r="L87" s="17">
        <v>22</v>
      </c>
      <c r="M87" s="17">
        <v>6546.68</v>
      </c>
    </row>
    <row r="88" spans="1:13" ht="18.75">
      <c r="A88" s="83" t="s">
        <v>18</v>
      </c>
      <c r="B88" s="84"/>
      <c r="C88" s="17">
        <f>SUM(C80:C87)</f>
        <v>524</v>
      </c>
      <c r="D88" s="17">
        <f t="shared" ref="D88:F88" si="10">SUM(D80:D87)</f>
        <v>60923.143000000004</v>
      </c>
      <c r="E88" s="17">
        <f t="shared" si="10"/>
        <v>46</v>
      </c>
      <c r="F88" s="17">
        <f t="shared" si="10"/>
        <v>3088.62</v>
      </c>
      <c r="H88" s="83" t="s">
        <v>18</v>
      </c>
      <c r="I88" s="84"/>
      <c r="J88" s="17">
        <f>SUM(J80:J87)</f>
        <v>544</v>
      </c>
      <c r="K88" s="17">
        <f t="shared" ref="K88:M88" si="11">SUM(K80:K87)</f>
        <v>49795.834000000003</v>
      </c>
      <c r="L88" s="17">
        <f t="shared" si="11"/>
        <v>41</v>
      </c>
      <c r="M88" s="17">
        <f t="shared" si="11"/>
        <v>10769.44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4"/>
  <sheetViews>
    <sheetView topLeftCell="A37" workbookViewId="0">
      <selection activeCell="C17" sqref="C17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7" t="s">
        <v>9</v>
      </c>
      <c r="B2" s="87"/>
      <c r="C2" s="87"/>
      <c r="D2" s="87"/>
      <c r="E2" s="87"/>
      <c r="F2" s="26"/>
      <c r="G2" s="87" t="s">
        <v>10</v>
      </c>
      <c r="H2" s="87"/>
      <c r="I2" s="87"/>
      <c r="J2" s="87"/>
      <c r="K2" s="87"/>
    </row>
    <row r="3" spans="1:11">
      <c r="A3" s="72" t="s">
        <v>34</v>
      </c>
      <c r="B3" s="73" t="s">
        <v>4</v>
      </c>
      <c r="C3" s="73"/>
      <c r="D3" s="72" t="s">
        <v>5</v>
      </c>
      <c r="E3" s="72"/>
      <c r="G3" s="72" t="s">
        <v>34</v>
      </c>
      <c r="H3" s="73" t="s">
        <v>4</v>
      </c>
      <c r="I3" s="73"/>
      <c r="J3" s="72" t="s">
        <v>5</v>
      </c>
      <c r="K3" s="72"/>
    </row>
    <row r="4" spans="1:11">
      <c r="A4" s="72"/>
      <c r="B4" s="2" t="s">
        <v>6</v>
      </c>
      <c r="C4" s="2" t="s">
        <v>25</v>
      </c>
      <c r="D4" s="2" t="s">
        <v>6</v>
      </c>
      <c r="E4" s="2" t="s">
        <v>25</v>
      </c>
      <c r="G4" s="72"/>
      <c r="H4" s="2" t="s">
        <v>6</v>
      </c>
      <c r="I4" s="2" t="s">
        <v>25</v>
      </c>
      <c r="J4" s="2" t="s">
        <v>6</v>
      </c>
      <c r="K4" s="2" t="s">
        <v>25</v>
      </c>
    </row>
    <row r="5" spans="1:11">
      <c r="A5" s="3">
        <v>44927</v>
      </c>
      <c r="B5" s="27">
        <v>110</v>
      </c>
      <c r="C5" s="27">
        <v>12029.06</v>
      </c>
      <c r="D5" s="27">
        <v>29</v>
      </c>
      <c r="E5" s="28">
        <v>2066.9499999999998</v>
      </c>
      <c r="G5" s="3">
        <v>44927</v>
      </c>
      <c r="H5" s="27">
        <v>81</v>
      </c>
      <c r="I5" s="27">
        <v>9110.15</v>
      </c>
      <c r="J5" s="27">
        <v>3</v>
      </c>
      <c r="K5" s="28">
        <v>2422.6</v>
      </c>
    </row>
    <row r="6" spans="1:11">
      <c r="A6" s="3">
        <v>44958</v>
      </c>
      <c r="B6" s="27">
        <v>145</v>
      </c>
      <c r="C6" s="27">
        <v>14074.11</v>
      </c>
      <c r="D6" s="27">
        <v>2</v>
      </c>
      <c r="E6" s="28">
        <v>73.760000000000005</v>
      </c>
      <c r="G6" s="3">
        <v>44958</v>
      </c>
      <c r="H6" s="27">
        <v>117</v>
      </c>
      <c r="I6" s="27">
        <v>12692.66</v>
      </c>
      <c r="J6" s="27">
        <v>3</v>
      </c>
      <c r="K6" s="28">
        <v>1365.24</v>
      </c>
    </row>
    <row r="7" spans="1:11">
      <c r="A7" s="3">
        <v>44986</v>
      </c>
      <c r="B7" s="27">
        <v>218</v>
      </c>
      <c r="C7" s="27">
        <v>22929.84</v>
      </c>
      <c r="D7" s="27">
        <v>4</v>
      </c>
      <c r="E7" s="28">
        <v>151.46</v>
      </c>
      <c r="G7" s="3">
        <v>44986</v>
      </c>
      <c r="H7" s="27">
        <v>132</v>
      </c>
      <c r="I7" s="27">
        <v>13585.28</v>
      </c>
      <c r="J7" s="27">
        <v>2</v>
      </c>
      <c r="K7" s="28">
        <v>162.71</v>
      </c>
    </row>
    <row r="8" spans="1:11">
      <c r="A8" s="3">
        <v>45017</v>
      </c>
      <c r="B8" s="27">
        <v>232</v>
      </c>
      <c r="C8" s="27">
        <v>25049.72</v>
      </c>
      <c r="D8" s="27">
        <v>4</v>
      </c>
      <c r="E8" s="28">
        <v>173.19</v>
      </c>
      <c r="G8" s="3">
        <v>45017</v>
      </c>
      <c r="H8" s="27">
        <v>144</v>
      </c>
      <c r="I8" s="27">
        <v>15440.98</v>
      </c>
      <c r="J8" s="27">
        <v>2</v>
      </c>
      <c r="K8" s="28">
        <v>151.04</v>
      </c>
    </row>
    <row r="9" spans="1:11">
      <c r="A9" s="3">
        <v>45047</v>
      </c>
      <c r="B9" s="29">
        <v>234</v>
      </c>
      <c r="C9" s="29">
        <v>23999.22</v>
      </c>
      <c r="D9" s="29">
        <v>0</v>
      </c>
      <c r="E9" s="30">
        <v>0</v>
      </c>
      <c r="G9" s="3">
        <v>45047</v>
      </c>
      <c r="H9" s="29">
        <v>129</v>
      </c>
      <c r="I9" s="29">
        <v>13438.42</v>
      </c>
      <c r="J9" s="29">
        <v>0</v>
      </c>
      <c r="K9" s="30">
        <v>0</v>
      </c>
    </row>
    <row r="10" spans="1:11">
      <c r="A10" s="3">
        <v>45078</v>
      </c>
      <c r="B10" s="27">
        <v>128</v>
      </c>
      <c r="C10" s="27">
        <v>13271.526</v>
      </c>
      <c r="D10" s="27">
        <v>3</v>
      </c>
      <c r="E10" s="28">
        <v>237.53</v>
      </c>
      <c r="G10" s="3">
        <v>45078</v>
      </c>
      <c r="H10" s="27">
        <v>110</v>
      </c>
      <c r="I10" s="27">
        <v>11379.898999999999</v>
      </c>
      <c r="J10" s="27">
        <v>0</v>
      </c>
      <c r="K10" s="28">
        <v>0</v>
      </c>
    </row>
    <row r="11" spans="1:11">
      <c r="A11" s="3">
        <v>45108</v>
      </c>
      <c r="B11" s="14">
        <v>155</v>
      </c>
      <c r="C11" s="15">
        <v>15840.300999999999</v>
      </c>
      <c r="D11" s="14">
        <v>60</v>
      </c>
      <c r="E11" s="15">
        <v>4497.49</v>
      </c>
      <c r="G11" s="3">
        <v>45108</v>
      </c>
      <c r="H11" s="17">
        <v>191</v>
      </c>
      <c r="I11" s="17">
        <v>20937.982</v>
      </c>
      <c r="J11" s="17">
        <v>3</v>
      </c>
      <c r="K11" s="17">
        <v>136.94</v>
      </c>
    </row>
    <row r="12" spans="1:11">
      <c r="A12" s="3">
        <v>45139</v>
      </c>
      <c r="B12" s="14">
        <v>162</v>
      </c>
      <c r="C12" s="15">
        <v>15291.07</v>
      </c>
      <c r="D12" s="14">
        <v>7</v>
      </c>
      <c r="E12" s="15">
        <v>493.31</v>
      </c>
      <c r="G12" s="3">
        <v>45139</v>
      </c>
      <c r="H12" s="17">
        <v>188</v>
      </c>
      <c r="I12" s="17">
        <v>18579</v>
      </c>
      <c r="J12" s="17">
        <v>10</v>
      </c>
      <c r="K12" s="17">
        <v>778.97</v>
      </c>
    </row>
    <row r="13" spans="1:11">
      <c r="A13" s="3">
        <v>45170</v>
      </c>
      <c r="B13" s="17">
        <v>178</v>
      </c>
      <c r="C13" s="17">
        <v>17802.452000000001</v>
      </c>
      <c r="D13" s="17">
        <v>9</v>
      </c>
      <c r="E13" s="17">
        <v>585.74</v>
      </c>
      <c r="G13" s="3">
        <v>45170</v>
      </c>
      <c r="H13" s="17">
        <v>146</v>
      </c>
      <c r="I13" s="17">
        <v>14938.121999999999</v>
      </c>
      <c r="J13" s="17">
        <v>5</v>
      </c>
      <c r="K13" s="17">
        <v>420.9</v>
      </c>
    </row>
    <row r="14" spans="1:11">
      <c r="A14" s="3">
        <v>45200</v>
      </c>
      <c r="B14" s="17">
        <v>146</v>
      </c>
      <c r="C14" s="17">
        <v>14346.995000000001</v>
      </c>
      <c r="D14" s="17">
        <v>4</v>
      </c>
      <c r="E14" s="17">
        <v>302.39999999999998</v>
      </c>
      <c r="G14" s="3">
        <v>45200</v>
      </c>
      <c r="H14" s="17">
        <v>94</v>
      </c>
      <c r="I14" s="17">
        <v>9534.77</v>
      </c>
      <c r="J14" s="17">
        <v>2</v>
      </c>
      <c r="K14" s="17">
        <v>122.8</v>
      </c>
    </row>
    <row r="15" spans="1:11">
      <c r="A15" s="3">
        <v>45231</v>
      </c>
      <c r="B15" s="17">
        <v>197</v>
      </c>
      <c r="C15" s="17">
        <v>21271.797999999999</v>
      </c>
      <c r="D15" s="17">
        <v>2</v>
      </c>
      <c r="E15" s="17">
        <v>146.36000000000001</v>
      </c>
      <c r="G15" s="3">
        <v>45231</v>
      </c>
      <c r="H15" s="17">
        <v>104</v>
      </c>
      <c r="I15" s="17">
        <v>14457.905000000001</v>
      </c>
      <c r="J15" s="17">
        <v>3</v>
      </c>
      <c r="K15" s="17">
        <v>746.85</v>
      </c>
    </row>
    <row r="16" spans="1:11">
      <c r="A16" s="3">
        <v>45261</v>
      </c>
      <c r="B16" s="17">
        <v>178</v>
      </c>
      <c r="C16" s="17">
        <v>17802.452000000001</v>
      </c>
      <c r="D16" s="17">
        <v>9</v>
      </c>
      <c r="E16" s="17">
        <v>585.74</v>
      </c>
      <c r="G16" s="3">
        <v>45261</v>
      </c>
      <c r="H16" s="17">
        <v>146</v>
      </c>
      <c r="I16" s="17">
        <v>14938.121999999999</v>
      </c>
      <c r="J16" s="17">
        <v>0</v>
      </c>
      <c r="K16" s="17">
        <v>0</v>
      </c>
    </row>
    <row r="17" spans="1:11">
      <c r="A17" s="3" t="s">
        <v>36</v>
      </c>
      <c r="B17" s="2">
        <f>SUM(B5:B16)</f>
        <v>2083</v>
      </c>
      <c r="C17" s="2">
        <f>SUM(C5:C16)</f>
        <v>213708.54399999999</v>
      </c>
      <c r="D17" s="2">
        <f>SUM(D5:D16)</f>
        <v>133</v>
      </c>
      <c r="E17" s="2">
        <f>SUM(E5:E16)</f>
        <v>9313.93</v>
      </c>
      <c r="G17" s="3" t="s">
        <v>36</v>
      </c>
      <c r="H17" s="2">
        <f>SUM(H5:H16)</f>
        <v>1582</v>
      </c>
      <c r="I17" s="2">
        <f>SUM(I5:I16)</f>
        <v>169033.29</v>
      </c>
      <c r="J17" s="2">
        <f>SUM(J5:J16)</f>
        <v>33</v>
      </c>
      <c r="K17" s="2">
        <f>SUM(K5:K16)</f>
        <v>6308.05</v>
      </c>
    </row>
    <row r="18" spans="1:11">
      <c r="A18" s="5"/>
      <c r="K18" s="31"/>
    </row>
    <row r="19" spans="1:11">
      <c r="K19" s="32"/>
    </row>
    <row r="20" spans="1:11">
      <c r="A20" s="87" t="s">
        <v>11</v>
      </c>
      <c r="B20" s="87"/>
      <c r="C20" s="87"/>
      <c r="D20" s="87"/>
      <c r="E20" s="87"/>
      <c r="G20" s="87" t="s">
        <v>13</v>
      </c>
      <c r="H20" s="87"/>
      <c r="I20" s="87"/>
      <c r="J20" s="87"/>
      <c r="K20" s="87"/>
    </row>
    <row r="21" spans="1:11">
      <c r="A21" s="72" t="s">
        <v>34</v>
      </c>
      <c r="B21" s="73" t="s">
        <v>4</v>
      </c>
      <c r="C21" s="73"/>
      <c r="D21" s="72" t="s">
        <v>5</v>
      </c>
      <c r="E21" s="72"/>
      <c r="G21" s="72" t="s">
        <v>34</v>
      </c>
      <c r="H21" s="73" t="s">
        <v>4</v>
      </c>
      <c r="I21" s="73"/>
      <c r="J21" s="72" t="s">
        <v>5</v>
      </c>
      <c r="K21" s="72"/>
    </row>
    <row r="22" spans="1:11">
      <c r="A22" s="72"/>
      <c r="B22" s="2" t="s">
        <v>6</v>
      </c>
      <c r="C22" s="2" t="s">
        <v>25</v>
      </c>
      <c r="D22" s="2" t="s">
        <v>6</v>
      </c>
      <c r="E22" s="2" t="s">
        <v>25</v>
      </c>
      <c r="G22" s="72"/>
      <c r="H22" s="2" t="s">
        <v>6</v>
      </c>
      <c r="I22" s="2" t="s">
        <v>25</v>
      </c>
      <c r="J22" s="2" t="s">
        <v>6</v>
      </c>
      <c r="K22" s="2" t="s">
        <v>25</v>
      </c>
    </row>
    <row r="23" spans="1:11">
      <c r="A23" s="3">
        <v>44927</v>
      </c>
      <c r="B23" s="27">
        <v>67</v>
      </c>
      <c r="C23" s="27">
        <v>6670.49</v>
      </c>
      <c r="D23" s="27">
        <v>3</v>
      </c>
      <c r="E23" s="28">
        <v>30.11</v>
      </c>
      <c r="G23" s="3">
        <v>44927</v>
      </c>
      <c r="H23" s="27">
        <v>59</v>
      </c>
      <c r="I23" s="27">
        <v>7499.78</v>
      </c>
      <c r="J23" s="27">
        <v>15</v>
      </c>
      <c r="K23" s="28">
        <v>1319.69</v>
      </c>
    </row>
    <row r="24" spans="1:11">
      <c r="A24" s="3">
        <v>44958</v>
      </c>
      <c r="B24" s="27">
        <v>83</v>
      </c>
      <c r="C24" s="27">
        <v>8020.44</v>
      </c>
      <c r="D24" s="27">
        <v>9</v>
      </c>
      <c r="E24" s="28">
        <v>1124.93</v>
      </c>
      <c r="G24" s="3">
        <v>44958</v>
      </c>
      <c r="H24" s="27">
        <v>53</v>
      </c>
      <c r="I24" s="27">
        <v>6751.39</v>
      </c>
      <c r="J24" s="27">
        <v>1</v>
      </c>
      <c r="K24" s="28">
        <v>48.87</v>
      </c>
    </row>
    <row r="25" spans="1:11">
      <c r="A25" s="3">
        <v>44986</v>
      </c>
      <c r="B25" s="27">
        <v>114</v>
      </c>
      <c r="C25" s="27">
        <v>11357.91</v>
      </c>
      <c r="D25" s="27">
        <v>4</v>
      </c>
      <c r="E25" s="28">
        <v>121.78</v>
      </c>
      <c r="G25" s="3">
        <v>44986</v>
      </c>
      <c r="H25" s="27">
        <v>73</v>
      </c>
      <c r="I25" s="27">
        <v>8805.34</v>
      </c>
      <c r="J25" s="27">
        <v>3</v>
      </c>
      <c r="K25" s="28">
        <v>128.62</v>
      </c>
    </row>
    <row r="26" spans="1:11">
      <c r="A26" s="3">
        <v>45017</v>
      </c>
      <c r="B26" s="27">
        <v>108</v>
      </c>
      <c r="C26" s="27">
        <v>10536.13</v>
      </c>
      <c r="D26" s="27">
        <v>11</v>
      </c>
      <c r="E26" s="28">
        <v>1344.04</v>
      </c>
      <c r="G26" s="3">
        <v>45017</v>
      </c>
      <c r="H26" s="27">
        <v>0</v>
      </c>
      <c r="I26" s="27">
        <v>0</v>
      </c>
      <c r="J26" s="27">
        <v>3</v>
      </c>
      <c r="K26" s="28">
        <v>373.25</v>
      </c>
    </row>
    <row r="27" spans="1:11">
      <c r="A27" s="3">
        <v>45047</v>
      </c>
      <c r="B27" s="29">
        <v>102</v>
      </c>
      <c r="C27" s="29">
        <v>10533.04</v>
      </c>
      <c r="D27" s="29">
        <v>3</v>
      </c>
      <c r="E27" s="30">
        <v>152.57</v>
      </c>
      <c r="G27" s="3">
        <v>45047</v>
      </c>
      <c r="H27" s="29">
        <v>48</v>
      </c>
      <c r="I27" s="29">
        <v>5956.88</v>
      </c>
      <c r="J27" s="29">
        <v>0</v>
      </c>
      <c r="K27" s="30">
        <v>0</v>
      </c>
    </row>
    <row r="28" spans="1:11">
      <c r="A28" s="3">
        <v>45078</v>
      </c>
      <c r="B28" s="27">
        <v>83</v>
      </c>
      <c r="C28" s="27">
        <v>8010.02</v>
      </c>
      <c r="D28" s="27">
        <v>2</v>
      </c>
      <c r="E28" s="28">
        <v>200.31</v>
      </c>
      <c r="G28" s="3">
        <v>45078</v>
      </c>
      <c r="H28" s="27">
        <v>44</v>
      </c>
      <c r="I28" s="27">
        <v>5417.74</v>
      </c>
      <c r="J28" s="27">
        <v>8</v>
      </c>
      <c r="K28" s="28">
        <v>4532.76</v>
      </c>
    </row>
    <row r="29" spans="1:11">
      <c r="A29" s="3">
        <v>45108</v>
      </c>
      <c r="B29" s="17">
        <v>100</v>
      </c>
      <c r="C29" s="17">
        <v>9629.4599999999991</v>
      </c>
      <c r="D29" s="17">
        <v>2</v>
      </c>
      <c r="E29" s="17">
        <v>48.54</v>
      </c>
      <c r="G29" s="3">
        <v>45108</v>
      </c>
      <c r="H29" s="17">
        <v>63</v>
      </c>
      <c r="I29" s="17">
        <v>7940</v>
      </c>
      <c r="J29" s="17">
        <v>3</v>
      </c>
      <c r="K29" s="17">
        <v>331.66</v>
      </c>
    </row>
    <row r="30" spans="1:11">
      <c r="A30" s="3">
        <v>45139</v>
      </c>
      <c r="B30" s="17">
        <v>101</v>
      </c>
      <c r="C30" s="17">
        <v>10264.91</v>
      </c>
      <c r="D30" s="17">
        <v>0</v>
      </c>
      <c r="E30" s="17">
        <v>0</v>
      </c>
      <c r="G30" s="3">
        <v>45139</v>
      </c>
      <c r="H30" s="17">
        <v>48</v>
      </c>
      <c r="I30" s="17">
        <v>6005.9</v>
      </c>
      <c r="J30" s="17">
        <v>3</v>
      </c>
      <c r="K30" s="17">
        <v>190.2</v>
      </c>
    </row>
    <row r="31" spans="1:11">
      <c r="A31" s="3">
        <v>45170</v>
      </c>
      <c r="B31" s="17">
        <v>95</v>
      </c>
      <c r="C31" s="17">
        <v>8919.7999999999993</v>
      </c>
      <c r="D31" s="17">
        <v>4</v>
      </c>
      <c r="E31" s="17">
        <v>220.51</v>
      </c>
      <c r="G31" s="3">
        <v>45170</v>
      </c>
      <c r="H31" s="17">
        <v>56</v>
      </c>
      <c r="I31" s="17">
        <v>6686.63</v>
      </c>
      <c r="J31" s="17">
        <v>1</v>
      </c>
      <c r="K31" s="17">
        <v>81.650000000000006</v>
      </c>
    </row>
    <row r="32" spans="1:11">
      <c r="A32" s="3">
        <v>45200</v>
      </c>
      <c r="B32" s="17">
        <v>81</v>
      </c>
      <c r="C32" s="17">
        <v>7454.61</v>
      </c>
      <c r="D32" s="17">
        <v>5</v>
      </c>
      <c r="E32" s="17">
        <v>280.41000000000003</v>
      </c>
      <c r="G32" s="3">
        <v>45200</v>
      </c>
      <c r="H32" s="17">
        <v>45</v>
      </c>
      <c r="I32" s="17">
        <v>5437.29</v>
      </c>
      <c r="J32" s="17">
        <v>1</v>
      </c>
      <c r="K32" s="17">
        <v>36.92</v>
      </c>
    </row>
    <row r="33" spans="1:11">
      <c r="A33" s="3">
        <v>45231</v>
      </c>
      <c r="B33" s="17">
        <v>85</v>
      </c>
      <c r="C33" s="17">
        <v>8537.91</v>
      </c>
      <c r="D33" s="17">
        <v>0</v>
      </c>
      <c r="E33" s="17">
        <v>0</v>
      </c>
      <c r="G33" s="3">
        <v>45231</v>
      </c>
      <c r="H33" s="17">
        <v>56</v>
      </c>
      <c r="I33" s="17">
        <v>6646.37</v>
      </c>
      <c r="J33" s="17">
        <v>0</v>
      </c>
      <c r="K33" s="17">
        <v>0</v>
      </c>
    </row>
    <row r="34" spans="1:11">
      <c r="A34" s="3">
        <v>45261</v>
      </c>
      <c r="B34" s="17">
        <v>95</v>
      </c>
      <c r="C34" s="17">
        <v>8919.7999999999993</v>
      </c>
      <c r="D34" s="17">
        <v>4</v>
      </c>
      <c r="E34" s="17">
        <v>220.51</v>
      </c>
      <c r="G34" s="3">
        <v>45261</v>
      </c>
      <c r="H34" s="17">
        <v>56</v>
      </c>
      <c r="I34" s="17" t="s">
        <v>61</v>
      </c>
      <c r="J34" s="17">
        <v>1</v>
      </c>
      <c r="K34" s="17">
        <v>81.650000000000006</v>
      </c>
    </row>
    <row r="35" spans="1:11">
      <c r="A35" s="3" t="s">
        <v>36</v>
      </c>
      <c r="B35" s="2">
        <f>SUM(B23:B34)</f>
        <v>1114</v>
      </c>
      <c r="C35" s="2">
        <f>SUM(C23:C34)</f>
        <v>108854.52</v>
      </c>
      <c r="D35" s="2">
        <f>SUM(D23:D34)</f>
        <v>47</v>
      </c>
      <c r="E35" s="2">
        <f>SUM(E23:E34)</f>
        <v>3743.71</v>
      </c>
      <c r="G35" s="3" t="s">
        <v>36</v>
      </c>
      <c r="H35" s="2">
        <f>SUM(H23:H34)</f>
        <v>601</v>
      </c>
      <c r="I35" s="2">
        <f>SUM(I23:I34)</f>
        <v>67147.320000000007</v>
      </c>
      <c r="J35" s="2">
        <f>SUM(J23:J34)</f>
        <v>39</v>
      </c>
      <c r="K35" s="2">
        <f>SUM(K23:K34)</f>
        <v>7125.2699999999995</v>
      </c>
    </row>
    <row r="36" spans="1:11">
      <c r="A36" s="5"/>
      <c r="K36" s="31"/>
    </row>
    <row r="37" spans="1:11">
      <c r="K37" s="32"/>
    </row>
    <row r="38" spans="1:11">
      <c r="A38" s="87" t="s">
        <v>14</v>
      </c>
      <c r="B38" s="87"/>
      <c r="C38" s="87"/>
      <c r="D38" s="87"/>
      <c r="E38" s="87"/>
      <c r="G38" s="87" t="s">
        <v>15</v>
      </c>
      <c r="H38" s="87"/>
      <c r="I38" s="87"/>
      <c r="J38" s="87"/>
      <c r="K38" s="87"/>
    </row>
    <row r="39" spans="1:11">
      <c r="A39" s="72" t="s">
        <v>34</v>
      </c>
      <c r="B39" s="73" t="s">
        <v>4</v>
      </c>
      <c r="C39" s="73"/>
      <c r="D39" s="72" t="s">
        <v>5</v>
      </c>
      <c r="E39" s="72"/>
      <c r="G39" s="72" t="s">
        <v>34</v>
      </c>
      <c r="H39" s="73" t="s">
        <v>4</v>
      </c>
      <c r="I39" s="73"/>
      <c r="J39" s="72" t="s">
        <v>5</v>
      </c>
      <c r="K39" s="72"/>
    </row>
    <row r="40" spans="1:11">
      <c r="A40" s="72"/>
      <c r="B40" s="2" t="s">
        <v>6</v>
      </c>
      <c r="C40" s="2" t="s">
        <v>25</v>
      </c>
      <c r="D40" s="2" t="s">
        <v>6</v>
      </c>
      <c r="E40" s="2" t="s">
        <v>25</v>
      </c>
      <c r="G40" s="72"/>
      <c r="H40" s="2" t="s">
        <v>6</v>
      </c>
      <c r="I40" s="2" t="s">
        <v>25</v>
      </c>
      <c r="J40" s="2" t="s">
        <v>6</v>
      </c>
      <c r="K40" s="2" t="s">
        <v>25</v>
      </c>
    </row>
    <row r="41" spans="1:11">
      <c r="A41" s="3">
        <v>44927</v>
      </c>
      <c r="B41" s="27">
        <v>15</v>
      </c>
      <c r="C41" s="27">
        <v>1429.16</v>
      </c>
      <c r="D41" s="27">
        <v>0</v>
      </c>
      <c r="E41" s="28">
        <v>0</v>
      </c>
      <c r="G41" s="3">
        <v>44927</v>
      </c>
      <c r="H41" s="27">
        <v>17</v>
      </c>
      <c r="I41" s="27">
        <v>2047.33</v>
      </c>
      <c r="J41" s="27">
        <v>0</v>
      </c>
      <c r="K41" s="28">
        <v>0</v>
      </c>
    </row>
    <row r="42" spans="1:11">
      <c r="A42" s="3">
        <v>44958</v>
      </c>
      <c r="B42" s="27">
        <v>31</v>
      </c>
      <c r="C42" s="27">
        <v>3392.4</v>
      </c>
      <c r="D42" s="27">
        <v>0</v>
      </c>
      <c r="E42" s="28">
        <v>0</v>
      </c>
      <c r="G42" s="3">
        <v>44958</v>
      </c>
      <c r="H42" s="27">
        <v>16</v>
      </c>
      <c r="I42" s="27">
        <v>1941</v>
      </c>
      <c r="J42" s="27">
        <v>2</v>
      </c>
      <c r="K42" s="28">
        <v>70.91</v>
      </c>
    </row>
    <row r="43" spans="1:11">
      <c r="A43" s="3">
        <v>44986</v>
      </c>
      <c r="B43" s="27">
        <v>23</v>
      </c>
      <c r="C43" s="27">
        <v>2721.09</v>
      </c>
      <c r="D43" s="27">
        <v>3</v>
      </c>
      <c r="E43" s="28">
        <v>219.59</v>
      </c>
      <c r="G43" s="3">
        <v>44986</v>
      </c>
      <c r="H43" s="27">
        <v>22</v>
      </c>
      <c r="I43" s="27">
        <v>2610.9699999999998</v>
      </c>
      <c r="J43" s="27">
        <v>2</v>
      </c>
      <c r="K43" s="28">
        <v>98.36</v>
      </c>
    </row>
    <row r="44" spans="1:11">
      <c r="A44" s="3">
        <v>45017</v>
      </c>
      <c r="B44" s="27">
        <v>0</v>
      </c>
      <c r="C44" s="27">
        <v>0</v>
      </c>
      <c r="D44" s="27">
        <v>1</v>
      </c>
      <c r="E44" s="28">
        <v>225.06</v>
      </c>
      <c r="G44" s="3">
        <v>45017</v>
      </c>
      <c r="H44" s="27">
        <v>15</v>
      </c>
      <c r="I44" s="27">
        <v>1792.88</v>
      </c>
      <c r="J44" s="27">
        <v>0</v>
      </c>
      <c r="K44" s="28">
        <v>0</v>
      </c>
    </row>
    <row r="45" spans="1:11">
      <c r="A45" s="3">
        <v>45047</v>
      </c>
      <c r="B45" s="29">
        <v>27</v>
      </c>
      <c r="C45" s="29">
        <v>3301.4</v>
      </c>
      <c r="D45" s="29">
        <v>1</v>
      </c>
      <c r="E45" s="30">
        <v>55.02</v>
      </c>
      <c r="G45" s="3">
        <v>45047</v>
      </c>
      <c r="H45" s="29">
        <v>14</v>
      </c>
      <c r="I45" s="29">
        <v>1649.83</v>
      </c>
      <c r="J45" s="29">
        <v>2</v>
      </c>
      <c r="K45" s="30">
        <v>179.57</v>
      </c>
    </row>
    <row r="46" spans="1:11">
      <c r="A46" s="3">
        <v>45078</v>
      </c>
      <c r="B46" s="27">
        <v>17</v>
      </c>
      <c r="C46" s="27">
        <v>2022.08</v>
      </c>
      <c r="D46" s="27">
        <v>0</v>
      </c>
      <c r="E46" s="28">
        <v>0</v>
      </c>
      <c r="G46" s="3">
        <v>45078</v>
      </c>
      <c r="H46" s="27">
        <v>12</v>
      </c>
      <c r="I46" s="27">
        <v>2254.2399999999998</v>
      </c>
      <c r="J46" s="27">
        <v>0</v>
      </c>
      <c r="K46" s="28">
        <v>0</v>
      </c>
    </row>
    <row r="47" spans="1:11">
      <c r="A47" s="3">
        <v>45108</v>
      </c>
      <c r="B47" s="17">
        <v>24</v>
      </c>
      <c r="C47" s="17">
        <v>2648.42</v>
      </c>
      <c r="D47" s="17">
        <v>2</v>
      </c>
      <c r="E47" s="17">
        <v>125.48</v>
      </c>
      <c r="G47" s="3">
        <v>45108</v>
      </c>
      <c r="H47" s="17">
        <v>7</v>
      </c>
      <c r="I47" s="17">
        <v>777.11</v>
      </c>
      <c r="J47" s="17">
        <v>1</v>
      </c>
      <c r="K47" s="17">
        <v>55.33</v>
      </c>
    </row>
    <row r="48" spans="1:11">
      <c r="A48" s="3">
        <v>45139</v>
      </c>
      <c r="B48" s="17">
        <v>37</v>
      </c>
      <c r="C48" s="17">
        <v>4133.29</v>
      </c>
      <c r="D48" s="17">
        <v>0</v>
      </c>
      <c r="E48" s="17">
        <v>0</v>
      </c>
      <c r="G48" s="3">
        <v>45139</v>
      </c>
      <c r="H48" s="17">
        <v>14</v>
      </c>
      <c r="I48" s="17">
        <v>1569.26</v>
      </c>
      <c r="J48" s="17">
        <v>33</v>
      </c>
      <c r="K48" s="17">
        <v>2139.94</v>
      </c>
    </row>
    <row r="49" spans="1:11">
      <c r="A49" s="3">
        <v>45170</v>
      </c>
      <c r="B49" s="17">
        <v>29</v>
      </c>
      <c r="C49" s="17">
        <v>3210.54</v>
      </c>
      <c r="D49" s="17">
        <v>0</v>
      </c>
      <c r="E49" s="17">
        <v>0</v>
      </c>
      <c r="G49" s="3">
        <v>45170</v>
      </c>
      <c r="H49" s="17">
        <v>16</v>
      </c>
      <c r="I49" s="17">
        <v>1750.48</v>
      </c>
      <c r="J49" s="17">
        <v>5</v>
      </c>
      <c r="K49" s="17">
        <v>3334.86</v>
      </c>
    </row>
    <row r="50" spans="1:11">
      <c r="A50" s="3">
        <v>45200</v>
      </c>
      <c r="B50" s="17">
        <v>53</v>
      </c>
      <c r="C50" s="17">
        <v>6071.6</v>
      </c>
      <c r="D50" s="17">
        <v>11</v>
      </c>
      <c r="E50" s="17">
        <v>1485.25</v>
      </c>
      <c r="G50" s="3">
        <v>45200</v>
      </c>
      <c r="H50" s="17">
        <v>6</v>
      </c>
      <c r="I50" s="17">
        <v>634.09</v>
      </c>
      <c r="J50" s="17">
        <v>4</v>
      </c>
      <c r="K50" s="17">
        <v>292.36</v>
      </c>
    </row>
    <row r="51" spans="1:11">
      <c r="A51" s="3">
        <v>45231</v>
      </c>
      <c r="B51" s="17">
        <v>34</v>
      </c>
      <c r="C51" s="17">
        <v>3688.94</v>
      </c>
      <c r="D51" s="17">
        <v>33</v>
      </c>
      <c r="E51" s="17">
        <v>261.86</v>
      </c>
      <c r="G51" s="3">
        <v>45231</v>
      </c>
      <c r="H51" s="17">
        <v>12</v>
      </c>
      <c r="I51" s="17">
        <v>2065.12</v>
      </c>
      <c r="J51" s="17">
        <v>1</v>
      </c>
      <c r="K51" s="17">
        <v>55.77</v>
      </c>
    </row>
    <row r="52" spans="1:11">
      <c r="A52" s="3">
        <v>45261</v>
      </c>
      <c r="B52" s="17">
        <v>29</v>
      </c>
      <c r="C52" s="17">
        <v>3210.54</v>
      </c>
      <c r="D52" s="17">
        <v>0</v>
      </c>
      <c r="E52" s="17">
        <v>0</v>
      </c>
      <c r="G52" s="3">
        <v>45261</v>
      </c>
      <c r="H52" s="17">
        <v>16</v>
      </c>
      <c r="I52" s="17">
        <v>1750.48</v>
      </c>
      <c r="J52" s="17">
        <v>5</v>
      </c>
      <c r="K52" s="17">
        <v>3334.86</v>
      </c>
    </row>
    <row r="53" spans="1:11">
      <c r="A53" s="3" t="s">
        <v>36</v>
      </c>
      <c r="B53" s="2">
        <f>SUM(B41:B52)</f>
        <v>319</v>
      </c>
      <c r="C53" s="2">
        <f>SUM(C41:C52)</f>
        <v>35829.46</v>
      </c>
      <c r="D53" s="2">
        <f>SUM(D41:D52)</f>
        <v>51</v>
      </c>
      <c r="E53" s="2">
        <f>SUM(E41:E52)</f>
        <v>2372.2600000000002</v>
      </c>
      <c r="G53" s="3" t="s">
        <v>36</v>
      </c>
      <c r="H53" s="2">
        <f>SUM(H41:H52)</f>
        <v>167</v>
      </c>
      <c r="I53" s="2">
        <f>SUM(I41:I52)</f>
        <v>20842.79</v>
      </c>
      <c r="J53" s="2">
        <f>SUM(J41:J52)</f>
        <v>55</v>
      </c>
      <c r="K53" s="2">
        <f>SUM(K41:K52)</f>
        <v>9561.9600000000009</v>
      </c>
    </row>
    <row r="54" spans="1:11">
      <c r="K54" s="31"/>
    </row>
    <row r="55" spans="1:11">
      <c r="K55" s="32"/>
    </row>
    <row r="56" spans="1:11">
      <c r="A56" s="87" t="s">
        <v>16</v>
      </c>
      <c r="B56" s="87"/>
      <c r="C56" s="87"/>
      <c r="D56" s="87"/>
      <c r="E56" s="87"/>
      <c r="G56" s="87" t="s">
        <v>17</v>
      </c>
      <c r="H56" s="87"/>
      <c r="I56" s="87"/>
      <c r="J56" s="87"/>
      <c r="K56" s="87"/>
    </row>
    <row r="57" spans="1:11">
      <c r="A57" s="72" t="s">
        <v>34</v>
      </c>
      <c r="B57" s="73" t="s">
        <v>4</v>
      </c>
      <c r="C57" s="73"/>
      <c r="D57" s="72" t="s">
        <v>5</v>
      </c>
      <c r="E57" s="72"/>
      <c r="G57" s="72" t="s">
        <v>34</v>
      </c>
      <c r="H57" s="73" t="s">
        <v>4</v>
      </c>
      <c r="I57" s="73"/>
      <c r="J57" s="72" t="s">
        <v>5</v>
      </c>
      <c r="K57" s="72"/>
    </row>
    <row r="58" spans="1:11">
      <c r="A58" s="72"/>
      <c r="B58" s="2" t="s">
        <v>6</v>
      </c>
      <c r="C58" s="2" t="s">
        <v>25</v>
      </c>
      <c r="D58" s="2" t="s">
        <v>6</v>
      </c>
      <c r="E58" s="2" t="s">
        <v>25</v>
      </c>
      <c r="G58" s="72"/>
      <c r="H58" s="2" t="s">
        <v>6</v>
      </c>
      <c r="I58" s="2" t="s">
        <v>25</v>
      </c>
      <c r="J58" s="2" t="s">
        <v>6</v>
      </c>
      <c r="K58" s="2" t="s">
        <v>25</v>
      </c>
    </row>
    <row r="59" spans="1:11">
      <c r="A59" s="3">
        <v>44927</v>
      </c>
      <c r="B59" s="27">
        <v>21</v>
      </c>
      <c r="C59" s="27">
        <v>2892.74</v>
      </c>
      <c r="D59" s="27">
        <v>0</v>
      </c>
      <c r="E59" s="28">
        <v>0</v>
      </c>
      <c r="G59" s="3">
        <v>44927</v>
      </c>
      <c r="H59" s="27">
        <v>0</v>
      </c>
      <c r="I59" s="27">
        <v>0</v>
      </c>
      <c r="J59" s="27">
        <v>0</v>
      </c>
      <c r="K59" s="28">
        <v>0</v>
      </c>
    </row>
    <row r="60" spans="1:11">
      <c r="A60" s="3">
        <v>44958</v>
      </c>
      <c r="B60" s="27">
        <v>45</v>
      </c>
      <c r="C60" s="27">
        <v>4946.28</v>
      </c>
      <c r="D60" s="27">
        <v>4</v>
      </c>
      <c r="E60" s="28">
        <v>1095.03</v>
      </c>
      <c r="G60" s="3">
        <v>44958</v>
      </c>
      <c r="H60" s="27">
        <v>0</v>
      </c>
      <c r="I60" s="27">
        <v>0</v>
      </c>
      <c r="J60" s="27">
        <v>0</v>
      </c>
      <c r="K60" s="28">
        <v>0</v>
      </c>
    </row>
    <row r="61" spans="1:11">
      <c r="A61" s="3">
        <v>44986</v>
      </c>
      <c r="B61" s="27">
        <v>37</v>
      </c>
      <c r="C61" s="27">
        <v>4759.93</v>
      </c>
      <c r="D61" s="27">
        <v>1</v>
      </c>
      <c r="E61" s="28">
        <v>106.67</v>
      </c>
      <c r="G61" s="3">
        <v>44986</v>
      </c>
      <c r="H61" s="27">
        <v>0</v>
      </c>
      <c r="I61" s="27">
        <v>0</v>
      </c>
      <c r="J61" s="27">
        <v>0</v>
      </c>
      <c r="K61" s="28">
        <v>0</v>
      </c>
    </row>
    <row r="62" spans="1:11">
      <c r="A62" s="3">
        <v>45017</v>
      </c>
      <c r="B62" s="27">
        <v>39</v>
      </c>
      <c r="C62" s="27">
        <v>4336.55</v>
      </c>
      <c r="D62" s="27">
        <v>2</v>
      </c>
      <c r="E62" s="28">
        <v>1081.6500000000001</v>
      </c>
      <c r="G62" s="3">
        <v>45017</v>
      </c>
      <c r="H62" s="27">
        <v>0</v>
      </c>
      <c r="I62" s="27">
        <v>0</v>
      </c>
      <c r="J62" s="27">
        <v>0</v>
      </c>
      <c r="K62" s="28">
        <v>0</v>
      </c>
    </row>
    <row r="63" spans="1:11">
      <c r="A63" s="3">
        <v>45047</v>
      </c>
      <c r="B63" s="29">
        <v>32</v>
      </c>
      <c r="C63" s="29">
        <v>3928.77</v>
      </c>
      <c r="D63" s="29">
        <v>0</v>
      </c>
      <c r="E63" s="30">
        <v>0</v>
      </c>
      <c r="G63" s="3">
        <v>45047</v>
      </c>
      <c r="H63" s="29">
        <v>0</v>
      </c>
      <c r="I63" s="29">
        <v>0</v>
      </c>
      <c r="J63" s="29">
        <v>0</v>
      </c>
      <c r="K63" s="30">
        <v>0</v>
      </c>
    </row>
    <row r="64" spans="1:11">
      <c r="A64" s="3">
        <v>45078</v>
      </c>
      <c r="B64" s="27">
        <v>39</v>
      </c>
      <c r="C64" s="27">
        <v>4362.42</v>
      </c>
      <c r="D64" s="27">
        <v>3</v>
      </c>
      <c r="E64" s="28">
        <v>125.37</v>
      </c>
      <c r="G64" s="3">
        <v>45078</v>
      </c>
      <c r="H64" s="27">
        <v>0</v>
      </c>
      <c r="I64" s="27">
        <v>0</v>
      </c>
      <c r="J64" s="27">
        <v>0</v>
      </c>
      <c r="K64" s="28">
        <v>0</v>
      </c>
    </row>
    <row r="65" spans="1:11">
      <c r="A65" s="3">
        <v>45108</v>
      </c>
      <c r="B65" s="17">
        <v>37</v>
      </c>
      <c r="C65" s="17">
        <v>4363.8100000000004</v>
      </c>
      <c r="D65" s="17">
        <v>0</v>
      </c>
      <c r="E65" s="17">
        <v>0</v>
      </c>
      <c r="G65" s="3">
        <v>45108</v>
      </c>
      <c r="H65" s="17">
        <v>0</v>
      </c>
      <c r="I65" s="17">
        <v>0</v>
      </c>
      <c r="J65" s="17">
        <v>0</v>
      </c>
      <c r="K65" s="17">
        <v>0</v>
      </c>
    </row>
    <row r="66" spans="1:11">
      <c r="A66" s="3">
        <v>45139</v>
      </c>
      <c r="B66" s="17">
        <v>29</v>
      </c>
      <c r="C66" s="17">
        <v>3420.53</v>
      </c>
      <c r="D66" s="17">
        <v>0</v>
      </c>
      <c r="E66" s="17">
        <v>0</v>
      </c>
      <c r="G66" s="3">
        <v>45139</v>
      </c>
      <c r="H66" s="17">
        <v>0</v>
      </c>
      <c r="I66" s="17">
        <v>0</v>
      </c>
      <c r="J66" s="17">
        <v>0</v>
      </c>
      <c r="K66" s="17">
        <v>0</v>
      </c>
    </row>
    <row r="67" spans="1:11">
      <c r="A67" s="3">
        <v>45170</v>
      </c>
      <c r="B67" s="17">
        <v>24</v>
      </c>
      <c r="C67" s="17">
        <v>3174.44</v>
      </c>
      <c r="D67" s="17">
        <v>0</v>
      </c>
      <c r="E67" s="17">
        <v>0</v>
      </c>
      <c r="G67" s="3">
        <v>45170</v>
      </c>
      <c r="H67" s="17">
        <v>0</v>
      </c>
      <c r="I67" s="17">
        <v>0</v>
      </c>
      <c r="J67" s="17">
        <v>22</v>
      </c>
      <c r="K67" s="17">
        <v>6546.68</v>
      </c>
    </row>
    <row r="68" spans="1:11">
      <c r="A68" s="3">
        <v>45200</v>
      </c>
      <c r="B68" s="17">
        <v>33</v>
      </c>
      <c r="C68" s="17">
        <v>3904.67</v>
      </c>
      <c r="D68" s="17">
        <v>5</v>
      </c>
      <c r="E68" s="17">
        <v>180.67</v>
      </c>
      <c r="G68" s="3">
        <v>45200</v>
      </c>
      <c r="H68" s="17">
        <v>0</v>
      </c>
      <c r="I68" s="17">
        <v>0</v>
      </c>
      <c r="J68" s="17">
        <v>0</v>
      </c>
      <c r="K68" s="17">
        <v>0</v>
      </c>
    </row>
    <row r="69" spans="1:11">
      <c r="A69" s="3">
        <v>45231</v>
      </c>
      <c r="B69" s="17">
        <v>36</v>
      </c>
      <c r="C69" s="17">
        <v>4255.1000000000004</v>
      </c>
      <c r="D69" s="17">
        <v>0</v>
      </c>
      <c r="E69" s="17">
        <v>0</v>
      </c>
      <c r="G69" s="3">
        <v>45231</v>
      </c>
      <c r="H69" s="17">
        <v>0</v>
      </c>
      <c r="I69" s="17">
        <v>0</v>
      </c>
      <c r="J69" s="17">
        <v>7</v>
      </c>
      <c r="K69" s="17">
        <v>1877.78</v>
      </c>
    </row>
    <row r="70" spans="1:11">
      <c r="A70" s="3">
        <v>45261</v>
      </c>
      <c r="B70" s="17">
        <v>24</v>
      </c>
      <c r="C70" s="17">
        <v>3174.44</v>
      </c>
      <c r="D70" s="17">
        <v>0</v>
      </c>
      <c r="E70" s="17">
        <v>0</v>
      </c>
      <c r="G70" s="3">
        <v>45261</v>
      </c>
      <c r="H70" s="17">
        <v>0</v>
      </c>
      <c r="I70" s="17">
        <v>0</v>
      </c>
      <c r="J70" s="17">
        <v>22</v>
      </c>
      <c r="K70" s="17">
        <v>6546.68</v>
      </c>
    </row>
    <row r="71" spans="1:11">
      <c r="A71" s="3" t="s">
        <v>36</v>
      </c>
      <c r="B71" s="2">
        <f>SUM(B59:B70)</f>
        <v>396</v>
      </c>
      <c r="C71" s="2">
        <f>SUM(C59:C70)</f>
        <v>47519.680000000008</v>
      </c>
      <c r="D71" s="8">
        <f>SUM(D59:D70)</f>
        <v>15</v>
      </c>
      <c r="E71" s="2">
        <f>SUM(E59:E70)</f>
        <v>2589.3900000000003</v>
      </c>
      <c r="G71" s="3" t="s">
        <v>36</v>
      </c>
      <c r="H71" s="9">
        <f>SUM(H59:H70)</f>
        <v>0</v>
      </c>
      <c r="I71" s="2">
        <f>SUM(I59:I70)</f>
        <v>0</v>
      </c>
      <c r="J71" s="2">
        <f>SUM(J59:J70)</f>
        <v>51</v>
      </c>
      <c r="K71" s="2">
        <f>SUM(K59:K70)</f>
        <v>14971.140000000001</v>
      </c>
    </row>
    <row r="84" spans="1:1">
      <c r="A84" s="5"/>
    </row>
  </sheetData>
  <mergeCells count="33">
    <mergeCell ref="A56:E56"/>
    <mergeCell ref="G56:K56"/>
    <mergeCell ref="B57:C57"/>
    <mergeCell ref="D57:E57"/>
    <mergeCell ref="H57:I57"/>
    <mergeCell ref="J57:K57"/>
    <mergeCell ref="A57:A58"/>
    <mergeCell ref="G57:G58"/>
    <mergeCell ref="A38:E38"/>
    <mergeCell ref="G38:K38"/>
    <mergeCell ref="B39:C39"/>
    <mergeCell ref="D39:E39"/>
    <mergeCell ref="H39:I39"/>
    <mergeCell ref="J39:K39"/>
    <mergeCell ref="A39:A40"/>
    <mergeCell ref="G39:G40"/>
    <mergeCell ref="A20:E20"/>
    <mergeCell ref="G20:K20"/>
    <mergeCell ref="B21:C21"/>
    <mergeCell ref="D21:E21"/>
    <mergeCell ref="H21:I21"/>
    <mergeCell ref="J21:K21"/>
    <mergeCell ref="A21:A22"/>
    <mergeCell ref="G21:G22"/>
    <mergeCell ref="A1:K1"/>
    <mergeCell ref="A2:E2"/>
    <mergeCell ref="G2:K2"/>
    <mergeCell ref="B3:C3"/>
    <mergeCell ref="D3:E3"/>
    <mergeCell ref="H3:I3"/>
    <mergeCell ref="J3:K3"/>
    <mergeCell ref="A3:A4"/>
    <mergeCell ref="G3:G4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8"/>
  <sheetViews>
    <sheetView topLeftCell="A17" workbookViewId="0">
      <selection activeCell="J20" sqref="J20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63</v>
      </c>
      <c r="B2" s="78"/>
      <c r="C2" s="78"/>
      <c r="D2" s="78"/>
      <c r="E2" s="78"/>
      <c r="F2" s="79"/>
      <c r="H2" s="77" t="s">
        <v>64</v>
      </c>
      <c r="I2" s="78"/>
      <c r="J2" s="78"/>
      <c r="K2" s="78"/>
      <c r="L2" s="78"/>
      <c r="M2" s="79"/>
    </row>
    <row r="3" spans="1:13" ht="18.75">
      <c r="A3" s="85" t="s">
        <v>2</v>
      </c>
      <c r="B3" s="85" t="s">
        <v>3</v>
      </c>
      <c r="C3" s="80" t="s">
        <v>4</v>
      </c>
      <c r="D3" s="81"/>
      <c r="E3" s="82" t="s">
        <v>5</v>
      </c>
      <c r="F3" s="81"/>
      <c r="H3" s="85" t="s">
        <v>2</v>
      </c>
      <c r="I3" s="85" t="s">
        <v>3</v>
      </c>
      <c r="J3" s="80" t="s">
        <v>4</v>
      </c>
      <c r="K3" s="81"/>
      <c r="L3" s="82" t="s">
        <v>5</v>
      </c>
      <c r="M3" s="81"/>
    </row>
    <row r="4" spans="1:13" ht="18.75">
      <c r="A4" s="86"/>
      <c r="B4" s="86"/>
      <c r="C4" s="14" t="s">
        <v>6</v>
      </c>
      <c r="D4" s="15" t="s">
        <v>25</v>
      </c>
      <c r="E4" s="14" t="s">
        <v>6</v>
      </c>
      <c r="F4" s="15" t="s">
        <v>25</v>
      </c>
      <c r="H4" s="86"/>
      <c r="I4" s="86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17">
        <v>183</v>
      </c>
      <c r="D5" s="17">
        <v>19189.858</v>
      </c>
      <c r="E5" s="17">
        <v>6</v>
      </c>
      <c r="F5" s="17">
        <v>280.45</v>
      </c>
      <c r="H5" s="13">
        <v>1</v>
      </c>
      <c r="I5" s="12" t="s">
        <v>9</v>
      </c>
      <c r="J5" s="17">
        <v>2</v>
      </c>
      <c r="K5" s="17">
        <v>120.54</v>
      </c>
      <c r="L5" s="17">
        <v>76</v>
      </c>
      <c r="M5" s="17">
        <v>7669.9539999999997</v>
      </c>
    </row>
    <row r="6" spans="1:13" ht="18.75">
      <c r="A6" s="13">
        <v>2</v>
      </c>
      <c r="B6" s="16" t="s">
        <v>10</v>
      </c>
      <c r="C6" s="17">
        <v>112</v>
      </c>
      <c r="D6" s="17">
        <v>12587.365</v>
      </c>
      <c r="E6" s="17">
        <v>11</v>
      </c>
      <c r="F6" s="17">
        <v>3338.53</v>
      </c>
      <c r="H6" s="13">
        <v>2</v>
      </c>
      <c r="I6" s="16" t="s">
        <v>10</v>
      </c>
      <c r="J6" s="17">
        <v>2</v>
      </c>
      <c r="K6" s="17">
        <v>183.57</v>
      </c>
      <c r="L6" s="17">
        <v>89</v>
      </c>
      <c r="M6" s="17">
        <v>10272.313</v>
      </c>
    </row>
    <row r="7" spans="1:13" ht="18.75">
      <c r="A7" s="13">
        <v>3</v>
      </c>
      <c r="B7" s="16" t="s">
        <v>11</v>
      </c>
      <c r="C7" s="17">
        <v>85</v>
      </c>
      <c r="D7" s="17">
        <v>8836.31</v>
      </c>
      <c r="E7" s="17">
        <v>0</v>
      </c>
      <c r="F7" s="17">
        <v>0</v>
      </c>
      <c r="H7" s="13">
        <v>3</v>
      </c>
      <c r="I7" s="16" t="s">
        <v>11</v>
      </c>
      <c r="J7" s="17">
        <v>2</v>
      </c>
      <c r="K7" s="17">
        <v>56.61</v>
      </c>
      <c r="L7" s="17">
        <v>89</v>
      </c>
      <c r="M7" s="17">
        <v>8310.52</v>
      </c>
    </row>
    <row r="8" spans="1:13" ht="18.75">
      <c r="A8" s="13">
        <v>4</v>
      </c>
      <c r="B8" s="16" t="s">
        <v>13</v>
      </c>
      <c r="C8" s="17">
        <v>59</v>
      </c>
      <c r="D8" s="17">
        <v>7219.26</v>
      </c>
      <c r="E8" s="17">
        <v>2</v>
      </c>
      <c r="F8" s="17">
        <v>162.91999999999999</v>
      </c>
      <c r="H8" s="13">
        <v>4</v>
      </c>
      <c r="I8" s="16" t="s">
        <v>13</v>
      </c>
      <c r="J8" s="17">
        <v>8</v>
      </c>
      <c r="K8" s="17">
        <v>892.38</v>
      </c>
      <c r="L8" s="17">
        <v>108</v>
      </c>
      <c r="M8" s="17">
        <v>13429.61</v>
      </c>
    </row>
    <row r="9" spans="1:13" ht="18.75">
      <c r="A9" s="13">
        <v>5</v>
      </c>
      <c r="B9" s="16" t="s">
        <v>14</v>
      </c>
      <c r="C9" s="17">
        <v>57</v>
      </c>
      <c r="D9" s="17">
        <v>6764.37</v>
      </c>
      <c r="E9" s="17">
        <v>12</v>
      </c>
      <c r="F9" s="17">
        <v>1130.28</v>
      </c>
      <c r="H9" s="13">
        <v>5</v>
      </c>
      <c r="I9" s="16" t="s">
        <v>14</v>
      </c>
      <c r="J9" s="17">
        <v>1</v>
      </c>
      <c r="K9" s="17">
        <v>28.92</v>
      </c>
      <c r="L9" s="17">
        <v>50</v>
      </c>
      <c r="M9" s="17">
        <v>6232</v>
      </c>
    </row>
    <row r="10" spans="1:13" ht="18.75">
      <c r="A10" s="13">
        <v>6</v>
      </c>
      <c r="B10" s="16" t="s">
        <v>15</v>
      </c>
      <c r="C10" s="17">
        <v>15</v>
      </c>
      <c r="D10" s="17">
        <v>1743.27</v>
      </c>
      <c r="E10" s="17">
        <v>27</v>
      </c>
      <c r="F10" s="17">
        <v>1154.8399999999999</v>
      </c>
      <c r="H10" s="13">
        <v>6</v>
      </c>
      <c r="I10" s="16" t="s">
        <v>15</v>
      </c>
      <c r="J10" s="17">
        <v>7</v>
      </c>
      <c r="K10" s="17">
        <v>263.18</v>
      </c>
      <c r="L10" s="17">
        <v>22</v>
      </c>
      <c r="M10" s="17">
        <v>2463.7199999999998</v>
      </c>
    </row>
    <row r="11" spans="1:13" ht="18.75">
      <c r="A11" s="13">
        <v>7</v>
      </c>
      <c r="B11" s="16" t="s">
        <v>16</v>
      </c>
      <c r="C11" s="17">
        <v>78</v>
      </c>
      <c r="D11" s="17">
        <v>9171.65</v>
      </c>
      <c r="E11" s="17">
        <v>1</v>
      </c>
      <c r="F11" s="17">
        <v>136.91</v>
      </c>
      <c r="H11" s="13">
        <v>7</v>
      </c>
      <c r="I11" s="16" t="s">
        <v>16</v>
      </c>
      <c r="J11" s="17">
        <v>0</v>
      </c>
      <c r="K11" s="17">
        <v>0</v>
      </c>
      <c r="L11" s="17">
        <v>49</v>
      </c>
      <c r="M11" s="17">
        <v>5654.61</v>
      </c>
    </row>
    <row r="12" spans="1:13" ht="18.75">
      <c r="A12" s="13">
        <v>8</v>
      </c>
      <c r="B12" s="16" t="s">
        <v>17</v>
      </c>
      <c r="C12" s="17">
        <v>0</v>
      </c>
      <c r="D12" s="17">
        <v>0</v>
      </c>
      <c r="E12" s="17">
        <v>0</v>
      </c>
      <c r="F12" s="17">
        <v>0</v>
      </c>
      <c r="H12" s="13">
        <v>8</v>
      </c>
      <c r="I12" s="16" t="s">
        <v>17</v>
      </c>
      <c r="J12" s="17">
        <v>4</v>
      </c>
      <c r="K12" s="17">
        <v>10865.42</v>
      </c>
      <c r="L12" s="17">
        <v>0</v>
      </c>
      <c r="M12" s="17">
        <v>0</v>
      </c>
    </row>
    <row r="13" spans="1:13" ht="18.75">
      <c r="A13" s="83" t="s">
        <v>18</v>
      </c>
      <c r="B13" s="84"/>
      <c r="C13" s="17">
        <f>SUM(C5:C12)</f>
        <v>589</v>
      </c>
      <c r="D13" s="17">
        <f t="shared" ref="D13:F13" si="0">SUM(D5:D12)</f>
        <v>65512.082999999999</v>
      </c>
      <c r="E13" s="17">
        <f t="shared" si="0"/>
        <v>59</v>
      </c>
      <c r="F13" s="17">
        <f t="shared" si="0"/>
        <v>6203.93</v>
      </c>
      <c r="H13" s="83" t="s">
        <v>18</v>
      </c>
      <c r="I13" s="84"/>
      <c r="J13" s="17">
        <f>SUM(J5:J12)</f>
        <v>26</v>
      </c>
      <c r="K13" s="17">
        <f t="shared" ref="K13:M13" si="1">SUM(K5:K12)</f>
        <v>12410.62</v>
      </c>
      <c r="L13" s="17">
        <f t="shared" si="1"/>
        <v>483</v>
      </c>
      <c r="M13" s="17">
        <f t="shared" si="1"/>
        <v>54032.726999999999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 customHeight="1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5"/>
    </row>
    <row r="17" spans="1:13" ht="18.75" customHeight="1">
      <c r="A17" s="77" t="s">
        <v>65</v>
      </c>
      <c r="B17" s="78"/>
      <c r="C17" s="78"/>
      <c r="D17" s="78"/>
      <c r="E17" s="78"/>
      <c r="F17" s="79"/>
      <c r="H17" s="89" t="s">
        <v>66</v>
      </c>
      <c r="I17" s="90"/>
      <c r="J17" s="90"/>
      <c r="K17" s="90"/>
      <c r="L17" s="90"/>
      <c r="M17" s="91"/>
    </row>
    <row r="18" spans="1:13" ht="18.75">
      <c r="A18" s="85" t="s">
        <v>2</v>
      </c>
      <c r="B18" s="85" t="s">
        <v>3</v>
      </c>
      <c r="C18" s="80" t="s">
        <v>4</v>
      </c>
      <c r="D18" s="81"/>
      <c r="E18" s="82" t="s">
        <v>5</v>
      </c>
      <c r="F18" s="81"/>
      <c r="H18" s="95" t="s">
        <v>2</v>
      </c>
      <c r="I18" s="85" t="s">
        <v>3</v>
      </c>
      <c r="J18" s="80" t="s">
        <v>4</v>
      </c>
      <c r="K18" s="81"/>
      <c r="L18" s="82" t="s">
        <v>5</v>
      </c>
      <c r="M18" s="92"/>
    </row>
    <row r="19" spans="1:13" ht="18.75">
      <c r="A19" s="86"/>
      <c r="B19" s="86"/>
      <c r="C19" s="14" t="s">
        <v>6</v>
      </c>
      <c r="D19" s="15" t="s">
        <v>25</v>
      </c>
      <c r="E19" s="14" t="s">
        <v>6</v>
      </c>
      <c r="F19" s="15" t="s">
        <v>25</v>
      </c>
      <c r="H19" s="96"/>
      <c r="I19" s="86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17">
        <v>154</v>
      </c>
      <c r="D20" s="17">
        <v>15702.387000000001</v>
      </c>
      <c r="E20" s="17">
        <v>8</v>
      </c>
      <c r="F20" s="17">
        <v>289.31</v>
      </c>
      <c r="H20" s="19">
        <v>1</v>
      </c>
      <c r="I20" s="12" t="s">
        <v>9</v>
      </c>
      <c r="J20" s="4">
        <v>197</v>
      </c>
      <c r="K20" s="4">
        <v>21944.351999999999</v>
      </c>
      <c r="L20" s="4">
        <v>9</v>
      </c>
      <c r="M20" s="4">
        <v>614.33000000000004</v>
      </c>
    </row>
    <row r="21" spans="1:13" ht="18.75">
      <c r="A21" s="13">
        <v>2</v>
      </c>
      <c r="B21" s="16" t="s">
        <v>10</v>
      </c>
      <c r="C21" s="17">
        <v>115</v>
      </c>
      <c r="D21" s="17">
        <v>13501.031000000001</v>
      </c>
      <c r="E21" s="17">
        <v>28</v>
      </c>
      <c r="F21" s="17">
        <v>5221.3100000000004</v>
      </c>
      <c r="H21" s="19">
        <v>2</v>
      </c>
      <c r="I21" s="16" t="s">
        <v>10</v>
      </c>
      <c r="J21" s="4">
        <v>152</v>
      </c>
      <c r="K21" s="4">
        <v>17254.093000000001</v>
      </c>
      <c r="L21" s="4">
        <v>11</v>
      </c>
      <c r="M21" s="4">
        <v>5102.47</v>
      </c>
    </row>
    <row r="22" spans="1:13" ht="18.75">
      <c r="A22" s="13">
        <v>3</v>
      </c>
      <c r="B22" s="16" t="s">
        <v>11</v>
      </c>
      <c r="C22" s="17">
        <v>96</v>
      </c>
      <c r="D22" s="17">
        <v>9638.69</v>
      </c>
      <c r="E22" s="17">
        <v>2</v>
      </c>
      <c r="F22" s="17">
        <v>85.04</v>
      </c>
      <c r="H22" s="19">
        <v>3</v>
      </c>
      <c r="I22" s="16" t="s">
        <v>11</v>
      </c>
      <c r="J22" s="4">
        <v>95</v>
      </c>
      <c r="K22" s="4">
        <v>9116.59</v>
      </c>
      <c r="L22" s="4">
        <v>1</v>
      </c>
      <c r="M22" s="4">
        <v>38.15</v>
      </c>
    </row>
    <row r="23" spans="1:13" ht="18.75">
      <c r="A23" s="13">
        <v>4</v>
      </c>
      <c r="B23" s="16" t="s">
        <v>13</v>
      </c>
      <c r="C23" s="17">
        <v>68</v>
      </c>
      <c r="D23" s="17">
        <v>7997.3</v>
      </c>
      <c r="E23" s="17">
        <v>10</v>
      </c>
      <c r="F23" s="17">
        <v>1065.07</v>
      </c>
      <c r="H23" s="19">
        <v>4</v>
      </c>
      <c r="I23" s="16" t="s">
        <v>13</v>
      </c>
      <c r="J23" s="4">
        <v>63</v>
      </c>
      <c r="K23" s="4">
        <v>7348.6</v>
      </c>
      <c r="L23" s="4">
        <v>1</v>
      </c>
      <c r="M23" s="4">
        <v>39.31</v>
      </c>
    </row>
    <row r="24" spans="1:13" ht="18.75">
      <c r="A24" s="13">
        <v>5</v>
      </c>
      <c r="B24" s="16" t="s">
        <v>14</v>
      </c>
      <c r="C24" s="17">
        <v>127</v>
      </c>
      <c r="D24" s="17">
        <v>14695.41</v>
      </c>
      <c r="E24" s="17">
        <v>0</v>
      </c>
      <c r="F24" s="17">
        <v>0</v>
      </c>
      <c r="H24" s="19">
        <v>5</v>
      </c>
      <c r="I24" s="16" t="s">
        <v>14</v>
      </c>
      <c r="J24" s="4">
        <v>56</v>
      </c>
      <c r="K24" s="4">
        <v>6782.49</v>
      </c>
      <c r="L24" s="4">
        <v>7</v>
      </c>
      <c r="M24" s="4">
        <v>459.88</v>
      </c>
    </row>
    <row r="25" spans="1:13" ht="18.75">
      <c r="A25" s="13">
        <v>6</v>
      </c>
      <c r="B25" s="16" t="s">
        <v>15</v>
      </c>
      <c r="C25" s="17">
        <v>13</v>
      </c>
      <c r="D25" s="17">
        <v>1612.83</v>
      </c>
      <c r="E25" s="17">
        <v>1</v>
      </c>
      <c r="F25" s="17">
        <v>54.07</v>
      </c>
      <c r="H25" s="19">
        <v>6</v>
      </c>
      <c r="I25" s="16" t="s">
        <v>15</v>
      </c>
      <c r="J25" s="4">
        <v>14</v>
      </c>
      <c r="K25" s="4">
        <v>1404.18</v>
      </c>
      <c r="L25" s="4">
        <v>1</v>
      </c>
      <c r="M25" s="4">
        <v>89.7</v>
      </c>
    </row>
    <row r="26" spans="1:13" ht="18.75">
      <c r="A26" s="13">
        <v>7</v>
      </c>
      <c r="B26" s="16" t="s">
        <v>16</v>
      </c>
      <c r="C26" s="17">
        <v>60</v>
      </c>
      <c r="D26" s="17">
        <v>6751.73</v>
      </c>
      <c r="E26" s="17">
        <v>13</v>
      </c>
      <c r="F26" s="17">
        <v>1192.74</v>
      </c>
      <c r="H26" s="19">
        <v>7</v>
      </c>
      <c r="I26" s="16" t="s">
        <v>16</v>
      </c>
      <c r="J26" s="4">
        <v>64</v>
      </c>
      <c r="K26" s="4">
        <v>7349.02</v>
      </c>
      <c r="L26" s="4">
        <v>7</v>
      </c>
      <c r="M26" s="4">
        <v>469.51</v>
      </c>
    </row>
    <row r="27" spans="1:13" ht="18.75">
      <c r="A27" s="13">
        <v>8</v>
      </c>
      <c r="B27" s="16" t="s">
        <v>17</v>
      </c>
      <c r="C27" s="17">
        <v>0</v>
      </c>
      <c r="D27" s="17">
        <v>0</v>
      </c>
      <c r="E27" s="17">
        <v>0</v>
      </c>
      <c r="F27" s="17">
        <v>0</v>
      </c>
      <c r="H27" s="19">
        <v>8</v>
      </c>
      <c r="I27" s="16" t="s">
        <v>17</v>
      </c>
      <c r="J27" s="4">
        <v>0</v>
      </c>
      <c r="K27" s="4">
        <v>0</v>
      </c>
      <c r="L27" s="4">
        <v>0</v>
      </c>
      <c r="M27" s="4">
        <v>0</v>
      </c>
    </row>
    <row r="28" spans="1:13" ht="18.75">
      <c r="A28" s="83" t="s">
        <v>18</v>
      </c>
      <c r="B28" s="84"/>
      <c r="C28" s="17">
        <f>SUM(C20:C27)</f>
        <v>633</v>
      </c>
      <c r="D28" s="17">
        <f t="shared" ref="D28:F28" si="2">SUM(D20:D27)</f>
        <v>69899.377999999997</v>
      </c>
      <c r="E28" s="17">
        <f t="shared" si="2"/>
        <v>62</v>
      </c>
      <c r="F28" s="13">
        <f t="shared" si="2"/>
        <v>7907.54</v>
      </c>
      <c r="H28" s="93" t="s">
        <v>18</v>
      </c>
      <c r="I28" s="94"/>
      <c r="J28" s="20">
        <f>SUM(J20:J27)</f>
        <v>641</v>
      </c>
      <c r="K28" s="20">
        <f t="shared" ref="K28:M28" si="3">SUM(K20:K27)</f>
        <v>71199.324999999997</v>
      </c>
      <c r="L28" s="20">
        <f t="shared" si="3"/>
        <v>37</v>
      </c>
      <c r="M28" s="21">
        <f t="shared" si="3"/>
        <v>6813.35</v>
      </c>
    </row>
    <row r="31" spans="1:13" ht="18.75" customHeight="1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5"/>
    </row>
    <row r="32" spans="1:13" ht="18.75" customHeight="1">
      <c r="A32" s="77" t="s">
        <v>67</v>
      </c>
      <c r="B32" s="78"/>
      <c r="C32" s="78"/>
      <c r="D32" s="78"/>
      <c r="E32" s="78"/>
      <c r="F32" s="79"/>
      <c r="H32" s="89" t="s">
        <v>68</v>
      </c>
      <c r="I32" s="90"/>
      <c r="J32" s="90"/>
      <c r="K32" s="90"/>
      <c r="L32" s="90"/>
      <c r="M32" s="91"/>
    </row>
    <row r="33" spans="1:13" ht="18.75">
      <c r="A33" s="85" t="s">
        <v>2</v>
      </c>
      <c r="B33" s="85" t="s">
        <v>3</v>
      </c>
      <c r="C33" s="80" t="s">
        <v>4</v>
      </c>
      <c r="D33" s="81"/>
      <c r="E33" s="82" t="s">
        <v>5</v>
      </c>
      <c r="F33" s="81"/>
      <c r="H33" s="95" t="s">
        <v>2</v>
      </c>
      <c r="I33" s="85" t="s">
        <v>3</v>
      </c>
      <c r="J33" s="80" t="s">
        <v>4</v>
      </c>
      <c r="K33" s="81"/>
      <c r="L33" s="82" t="s">
        <v>5</v>
      </c>
      <c r="M33" s="92"/>
    </row>
    <row r="34" spans="1:13" ht="18.75">
      <c r="A34" s="86"/>
      <c r="B34" s="86"/>
      <c r="C34" s="14" t="s">
        <v>6</v>
      </c>
      <c r="D34" s="15" t="s">
        <v>25</v>
      </c>
      <c r="E34" s="14" t="s">
        <v>6</v>
      </c>
      <c r="F34" s="15" t="s">
        <v>25</v>
      </c>
      <c r="H34" s="96"/>
      <c r="I34" s="86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4">
        <v>192</v>
      </c>
      <c r="D35" s="4">
        <v>19239.781999999999</v>
      </c>
      <c r="E35" s="4">
        <v>5</v>
      </c>
      <c r="F35" s="4">
        <v>430.76</v>
      </c>
      <c r="H35" s="19">
        <v>1</v>
      </c>
      <c r="I35" s="12" t="s">
        <v>9</v>
      </c>
      <c r="J35" s="4">
        <v>171</v>
      </c>
      <c r="K35" s="4">
        <v>18432.375</v>
      </c>
      <c r="L35" s="4">
        <v>4</v>
      </c>
      <c r="M35" s="4">
        <v>340.41</v>
      </c>
    </row>
    <row r="36" spans="1:13" ht="18.75">
      <c r="A36" s="13">
        <v>2</v>
      </c>
      <c r="B36" s="16" t="s">
        <v>10</v>
      </c>
      <c r="C36" s="4">
        <v>106</v>
      </c>
      <c r="D36" s="4">
        <v>12049.901</v>
      </c>
      <c r="E36" s="4">
        <v>8</v>
      </c>
      <c r="F36" s="4">
        <v>1846.73</v>
      </c>
      <c r="H36" s="19">
        <v>2</v>
      </c>
      <c r="I36" s="16" t="s">
        <v>10</v>
      </c>
      <c r="J36" s="4">
        <v>99</v>
      </c>
      <c r="K36" s="4">
        <v>11214.915000000001</v>
      </c>
      <c r="L36" s="4">
        <v>6</v>
      </c>
      <c r="M36" s="4">
        <v>490.8</v>
      </c>
    </row>
    <row r="37" spans="1:13" ht="18.75">
      <c r="A37" s="13">
        <v>3</v>
      </c>
      <c r="B37" s="16" t="s">
        <v>11</v>
      </c>
      <c r="C37" s="4">
        <v>100</v>
      </c>
      <c r="D37" s="4">
        <v>10218.94</v>
      </c>
      <c r="E37" s="4">
        <v>3</v>
      </c>
      <c r="F37" s="4">
        <v>134.33000000000001</v>
      </c>
      <c r="H37" s="19">
        <v>3</v>
      </c>
      <c r="I37" s="16" t="s">
        <v>11</v>
      </c>
      <c r="J37" s="4">
        <v>97</v>
      </c>
      <c r="K37" s="4">
        <v>9207.9699999999993</v>
      </c>
      <c r="L37" s="4">
        <v>5</v>
      </c>
      <c r="M37" s="4">
        <v>4066.34</v>
      </c>
    </row>
    <row r="38" spans="1:13" ht="18.75">
      <c r="A38" s="13">
        <v>4</v>
      </c>
      <c r="B38" s="16" t="s">
        <v>13</v>
      </c>
      <c r="C38" s="4">
        <v>63</v>
      </c>
      <c r="D38" s="4">
        <v>7295.2</v>
      </c>
      <c r="E38" s="4">
        <v>5</v>
      </c>
      <c r="F38" s="4">
        <v>1126.5999999999999</v>
      </c>
      <c r="H38" s="19">
        <v>4</v>
      </c>
      <c r="I38" s="16" t="s">
        <v>13</v>
      </c>
      <c r="J38" s="4">
        <v>61</v>
      </c>
      <c r="K38" s="4">
        <v>7309.1</v>
      </c>
      <c r="L38" s="4">
        <v>0</v>
      </c>
      <c r="M38" s="4">
        <v>0</v>
      </c>
    </row>
    <row r="39" spans="1:13" ht="18.75">
      <c r="A39" s="13">
        <v>5</v>
      </c>
      <c r="B39" s="16" t="s">
        <v>14</v>
      </c>
      <c r="C39" s="4">
        <v>45</v>
      </c>
      <c r="D39" s="4">
        <v>4919.8500000000004</v>
      </c>
      <c r="E39" s="4">
        <v>7</v>
      </c>
      <c r="F39" s="4">
        <v>4428.28</v>
      </c>
      <c r="H39" s="19">
        <v>5</v>
      </c>
      <c r="I39" s="16" t="s">
        <v>14</v>
      </c>
      <c r="J39" s="4">
        <v>47</v>
      </c>
      <c r="K39" s="4">
        <v>5470.66</v>
      </c>
      <c r="L39" s="4">
        <v>2</v>
      </c>
      <c r="M39" s="4">
        <v>94.58</v>
      </c>
    </row>
    <row r="40" spans="1:13" ht="18.75">
      <c r="A40" s="13">
        <v>6</v>
      </c>
      <c r="B40" s="16" t="s">
        <v>15</v>
      </c>
      <c r="C40" s="4">
        <v>8</v>
      </c>
      <c r="D40" s="4">
        <v>861.25</v>
      </c>
      <c r="E40" s="4">
        <v>1</v>
      </c>
      <c r="F40" s="4">
        <v>49.3</v>
      </c>
      <c r="H40" s="19">
        <v>6</v>
      </c>
      <c r="I40" s="16" t="s">
        <v>15</v>
      </c>
      <c r="J40" s="4">
        <v>7</v>
      </c>
      <c r="K40" s="4">
        <v>699.57</v>
      </c>
      <c r="L40" s="4">
        <v>1</v>
      </c>
      <c r="M40" s="4">
        <v>60.78</v>
      </c>
    </row>
    <row r="41" spans="1:13" ht="18.75">
      <c r="A41" s="13">
        <v>7</v>
      </c>
      <c r="B41" s="16" t="s">
        <v>16</v>
      </c>
      <c r="C41" s="4">
        <v>37</v>
      </c>
      <c r="D41" s="4">
        <v>4420.13</v>
      </c>
      <c r="E41" s="4">
        <v>4</v>
      </c>
      <c r="F41" s="4">
        <v>251.23</v>
      </c>
      <c r="H41" s="19">
        <v>7</v>
      </c>
      <c r="I41" s="16" t="s">
        <v>16</v>
      </c>
      <c r="J41" s="4">
        <v>37</v>
      </c>
      <c r="K41" s="4">
        <v>4260.63</v>
      </c>
      <c r="L41" s="4">
        <v>0</v>
      </c>
      <c r="M41" s="4">
        <v>0</v>
      </c>
    </row>
    <row r="42" spans="1:13" ht="18.75">
      <c r="A42" s="13">
        <v>8</v>
      </c>
      <c r="B42" s="16" t="s">
        <v>17</v>
      </c>
      <c r="C42" s="4">
        <v>0</v>
      </c>
      <c r="D42" s="4">
        <v>0</v>
      </c>
      <c r="E42" s="4">
        <v>0</v>
      </c>
      <c r="F42" s="4">
        <v>0</v>
      </c>
      <c r="H42" s="19">
        <v>8</v>
      </c>
      <c r="I42" s="16" t="s">
        <v>17</v>
      </c>
      <c r="J42" s="4">
        <v>0</v>
      </c>
      <c r="K42" s="4">
        <v>0</v>
      </c>
      <c r="L42" s="4">
        <v>2</v>
      </c>
      <c r="M42" s="4">
        <v>14118.98</v>
      </c>
    </row>
    <row r="43" spans="1:13" ht="18.75">
      <c r="A43" s="83" t="s">
        <v>18</v>
      </c>
      <c r="B43" s="84"/>
      <c r="C43" s="17">
        <f>SUM(C35:C42)</f>
        <v>551</v>
      </c>
      <c r="D43" s="17">
        <f t="shared" ref="D43:F43" si="4">SUM(D35:D42)</f>
        <v>59005.052999999993</v>
      </c>
      <c r="E43" s="17">
        <f t="shared" si="4"/>
        <v>33</v>
      </c>
      <c r="F43" s="17">
        <f t="shared" si="4"/>
        <v>8267.23</v>
      </c>
      <c r="H43" s="93" t="s">
        <v>18</v>
      </c>
      <c r="I43" s="94"/>
      <c r="J43" s="20">
        <f>SUM(J35:J42)</f>
        <v>519</v>
      </c>
      <c r="K43" s="20">
        <f t="shared" ref="K43:M43" si="5">SUM(K35:K42)</f>
        <v>56595.22</v>
      </c>
      <c r="L43" s="20">
        <f t="shared" si="5"/>
        <v>20</v>
      </c>
      <c r="M43" s="22">
        <f t="shared" si="5"/>
        <v>19171.89</v>
      </c>
    </row>
    <row r="46" spans="1:13" ht="18.75" customHeight="1">
      <c r="A46" s="74" t="s">
        <v>0</v>
      </c>
      <c r="B46" s="75"/>
      <c r="C46" s="75"/>
      <c r="D46" s="75"/>
      <c r="E46" s="75"/>
      <c r="F46" s="76"/>
      <c r="H46" s="89" t="s">
        <v>0</v>
      </c>
      <c r="I46" s="90"/>
      <c r="J46" s="90"/>
      <c r="K46" s="90"/>
      <c r="L46" s="90"/>
      <c r="M46" s="91"/>
    </row>
    <row r="47" spans="1:13" ht="18.75" customHeight="1">
      <c r="A47" s="77" t="s">
        <v>69</v>
      </c>
      <c r="B47" s="78"/>
      <c r="C47" s="78"/>
      <c r="D47" s="78"/>
      <c r="E47" s="78"/>
      <c r="F47" s="79"/>
      <c r="H47" s="89" t="s">
        <v>70</v>
      </c>
      <c r="I47" s="90"/>
      <c r="J47" s="90"/>
      <c r="K47" s="90"/>
      <c r="L47" s="90"/>
      <c r="M47" s="91"/>
    </row>
    <row r="48" spans="1:13" ht="18.75">
      <c r="A48" s="85" t="s">
        <v>2</v>
      </c>
      <c r="B48" s="85" t="s">
        <v>3</v>
      </c>
      <c r="C48" s="80" t="s">
        <v>4</v>
      </c>
      <c r="D48" s="81"/>
      <c r="E48" s="82" t="s">
        <v>5</v>
      </c>
      <c r="F48" s="81"/>
      <c r="H48" s="95" t="s">
        <v>2</v>
      </c>
      <c r="I48" s="85" t="s">
        <v>3</v>
      </c>
      <c r="J48" s="80" t="s">
        <v>4</v>
      </c>
      <c r="K48" s="81"/>
      <c r="L48" s="82" t="s">
        <v>5</v>
      </c>
      <c r="M48" s="92"/>
    </row>
    <row r="49" spans="1:13" ht="18.75">
      <c r="A49" s="86"/>
      <c r="B49" s="86"/>
      <c r="C49" s="14" t="s">
        <v>6</v>
      </c>
      <c r="D49" s="15" t="s">
        <v>25</v>
      </c>
      <c r="E49" s="14" t="s">
        <v>6</v>
      </c>
      <c r="F49" s="15" t="s">
        <v>25</v>
      </c>
      <c r="H49" s="96"/>
      <c r="I49" s="86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4">
        <v>228</v>
      </c>
      <c r="D50" s="4">
        <v>24185.833999999999</v>
      </c>
      <c r="E50" s="4">
        <v>4</v>
      </c>
      <c r="F50" s="4">
        <v>145.66999999999999</v>
      </c>
      <c r="H50" s="19">
        <v>1</v>
      </c>
      <c r="I50" s="12" t="s">
        <v>9</v>
      </c>
      <c r="J50" s="4">
        <v>258</v>
      </c>
      <c r="K50" s="4">
        <v>26296.492999999999</v>
      </c>
      <c r="L50" s="4">
        <v>9</v>
      </c>
      <c r="M50" s="4">
        <v>791.12</v>
      </c>
    </row>
    <row r="51" spans="1:13" ht="18.75">
      <c r="A51" s="13">
        <v>2</v>
      </c>
      <c r="B51" s="16" t="s">
        <v>10</v>
      </c>
      <c r="C51" s="4">
        <v>199</v>
      </c>
      <c r="D51" s="4">
        <v>20357.304</v>
      </c>
      <c r="E51" s="4">
        <v>18</v>
      </c>
      <c r="F51" s="4">
        <v>1112.9100000000001</v>
      </c>
      <c r="H51" s="19">
        <v>2</v>
      </c>
      <c r="I51" s="16" t="s">
        <v>10</v>
      </c>
      <c r="J51" s="4">
        <v>198</v>
      </c>
      <c r="K51" s="4">
        <v>20283.699000000001</v>
      </c>
      <c r="L51" s="4">
        <v>14</v>
      </c>
      <c r="M51" s="4">
        <v>1186.73</v>
      </c>
    </row>
    <row r="52" spans="1:13" ht="18.75">
      <c r="A52" s="13">
        <v>3</v>
      </c>
      <c r="B52" s="16" t="s">
        <v>11</v>
      </c>
      <c r="C52" s="4">
        <v>135</v>
      </c>
      <c r="D52" s="4">
        <v>13323.54</v>
      </c>
      <c r="E52" s="4">
        <v>6</v>
      </c>
      <c r="F52" s="4">
        <v>306.27999999999997</v>
      </c>
      <c r="H52" s="19">
        <v>3</v>
      </c>
      <c r="I52" s="16" t="s">
        <v>11</v>
      </c>
      <c r="J52" s="4">
        <v>128</v>
      </c>
      <c r="K52" s="4">
        <v>11803.77</v>
      </c>
      <c r="L52" s="4">
        <v>2</v>
      </c>
      <c r="M52" s="4">
        <v>88.44</v>
      </c>
    </row>
    <row r="53" spans="1:13" ht="18.75">
      <c r="A53" s="13">
        <v>4</v>
      </c>
      <c r="B53" s="16" t="s">
        <v>13</v>
      </c>
      <c r="C53" s="4">
        <v>96</v>
      </c>
      <c r="D53" s="4">
        <v>11712.93</v>
      </c>
      <c r="E53" s="4">
        <v>6</v>
      </c>
      <c r="F53" s="4">
        <v>329.16</v>
      </c>
      <c r="H53" s="19">
        <v>4</v>
      </c>
      <c r="I53" s="16" t="s">
        <v>13</v>
      </c>
      <c r="J53" s="4">
        <v>89</v>
      </c>
      <c r="K53" s="4">
        <v>10154.1</v>
      </c>
      <c r="L53" s="4">
        <v>0</v>
      </c>
      <c r="M53" s="4">
        <v>0</v>
      </c>
    </row>
    <row r="54" spans="1:13" ht="18.75">
      <c r="A54" s="13">
        <v>5</v>
      </c>
      <c r="B54" s="16" t="s">
        <v>14</v>
      </c>
      <c r="C54" s="4">
        <v>64</v>
      </c>
      <c r="D54" s="4">
        <v>7737.44</v>
      </c>
      <c r="E54" s="4">
        <v>0</v>
      </c>
      <c r="F54" s="4">
        <v>0</v>
      </c>
      <c r="H54" s="19">
        <v>5</v>
      </c>
      <c r="I54" s="16" t="s">
        <v>14</v>
      </c>
      <c r="J54" s="4">
        <v>54</v>
      </c>
      <c r="K54" s="4">
        <v>6066.45</v>
      </c>
      <c r="L54" s="4">
        <v>26</v>
      </c>
      <c r="M54" s="4">
        <v>561.9</v>
      </c>
    </row>
    <row r="55" spans="1:13" ht="18.75">
      <c r="A55" s="13">
        <v>6</v>
      </c>
      <c r="B55" s="16" t="s">
        <v>15</v>
      </c>
      <c r="C55" s="4">
        <v>30</v>
      </c>
      <c r="D55" s="4">
        <v>3601.32</v>
      </c>
      <c r="E55" s="4">
        <v>5</v>
      </c>
      <c r="F55" s="4">
        <v>324.29000000000002</v>
      </c>
      <c r="H55" s="19">
        <v>6</v>
      </c>
      <c r="I55" s="16" t="s">
        <v>15</v>
      </c>
      <c r="J55" s="4">
        <v>24</v>
      </c>
      <c r="K55" s="4">
        <v>4459.5</v>
      </c>
      <c r="L55" s="4">
        <v>8</v>
      </c>
      <c r="M55" s="4">
        <v>843.63</v>
      </c>
    </row>
    <row r="56" spans="1:13" ht="18.75">
      <c r="A56" s="13">
        <v>7</v>
      </c>
      <c r="B56" s="16" t="s">
        <v>16</v>
      </c>
      <c r="C56" s="4">
        <v>58</v>
      </c>
      <c r="D56" s="4">
        <v>6794.59</v>
      </c>
      <c r="E56" s="4">
        <v>1</v>
      </c>
      <c r="F56" s="4">
        <v>136.91</v>
      </c>
      <c r="H56" s="19">
        <v>7</v>
      </c>
      <c r="I56" s="16" t="s">
        <v>16</v>
      </c>
      <c r="J56" s="4">
        <v>56</v>
      </c>
      <c r="K56" s="4">
        <v>6456.75</v>
      </c>
      <c r="L56" s="4">
        <v>2</v>
      </c>
      <c r="M56" s="4">
        <v>148.44999999999999</v>
      </c>
    </row>
    <row r="57" spans="1:13" ht="18.75">
      <c r="A57" s="13">
        <v>8</v>
      </c>
      <c r="B57" s="16" t="s">
        <v>17</v>
      </c>
      <c r="C57" s="4">
        <v>0</v>
      </c>
      <c r="D57" s="4">
        <v>0</v>
      </c>
      <c r="E57" s="4">
        <v>0</v>
      </c>
      <c r="F57" s="4">
        <v>0</v>
      </c>
      <c r="H57" s="19">
        <v>8</v>
      </c>
      <c r="I57" s="16" t="s">
        <v>17</v>
      </c>
      <c r="J57" s="4">
        <v>0</v>
      </c>
      <c r="K57" s="4">
        <v>0</v>
      </c>
      <c r="L57" s="4">
        <v>0</v>
      </c>
      <c r="M57" s="4">
        <v>0</v>
      </c>
    </row>
    <row r="58" spans="1:13" ht="18.75">
      <c r="A58" s="83" t="s">
        <v>18</v>
      </c>
      <c r="B58" s="84"/>
      <c r="C58" s="17">
        <f>SUM(C50:C57)</f>
        <v>810</v>
      </c>
      <c r="D58" s="17">
        <f t="shared" ref="D58:F58" si="6">SUM(D50:D57)</f>
        <v>87712.958000000013</v>
      </c>
      <c r="E58" s="17">
        <f t="shared" si="6"/>
        <v>40</v>
      </c>
      <c r="F58" s="17">
        <f t="shared" si="6"/>
        <v>2355.2200000000003</v>
      </c>
      <c r="H58" s="93" t="s">
        <v>18</v>
      </c>
      <c r="I58" s="94"/>
      <c r="J58" s="20">
        <f>SUM(J50:J57)</f>
        <v>807</v>
      </c>
      <c r="K58" s="20">
        <f t="shared" ref="K58:M58" si="7">SUM(K50:K57)</f>
        <v>85520.762000000002</v>
      </c>
      <c r="L58" s="20">
        <f t="shared" si="7"/>
        <v>61</v>
      </c>
      <c r="M58" s="22">
        <f t="shared" si="7"/>
        <v>3620.27</v>
      </c>
    </row>
    <row r="61" spans="1:13" ht="18.75" customHeight="1">
      <c r="A61" s="74" t="s">
        <v>0</v>
      </c>
      <c r="B61" s="75"/>
      <c r="C61" s="75"/>
      <c r="D61" s="75"/>
      <c r="E61" s="75"/>
      <c r="F61" s="76"/>
      <c r="H61" s="89" t="s">
        <v>0</v>
      </c>
      <c r="I61" s="90"/>
      <c r="J61" s="90"/>
      <c r="K61" s="90"/>
      <c r="L61" s="90"/>
      <c r="M61" s="91"/>
    </row>
    <row r="62" spans="1:13" ht="18.75" customHeight="1">
      <c r="A62" s="77" t="s">
        <v>71</v>
      </c>
      <c r="B62" s="78"/>
      <c r="C62" s="78"/>
      <c r="D62" s="78"/>
      <c r="E62" s="78"/>
      <c r="F62" s="79"/>
      <c r="H62" s="89" t="s">
        <v>72</v>
      </c>
      <c r="I62" s="90"/>
      <c r="J62" s="90"/>
      <c r="K62" s="90"/>
      <c r="L62" s="90"/>
      <c r="M62" s="91"/>
    </row>
    <row r="63" spans="1:13" ht="18.75">
      <c r="A63" s="85" t="s">
        <v>2</v>
      </c>
      <c r="B63" s="85" t="s">
        <v>3</v>
      </c>
      <c r="C63" s="80" t="s">
        <v>4</v>
      </c>
      <c r="D63" s="81"/>
      <c r="E63" s="82" t="s">
        <v>5</v>
      </c>
      <c r="F63" s="81"/>
      <c r="H63" s="95" t="s">
        <v>2</v>
      </c>
      <c r="I63" s="85" t="s">
        <v>3</v>
      </c>
      <c r="J63" s="80" t="s">
        <v>4</v>
      </c>
      <c r="K63" s="81"/>
      <c r="L63" s="82" t="s">
        <v>5</v>
      </c>
      <c r="M63" s="92"/>
    </row>
    <row r="64" spans="1:13" ht="18.75">
      <c r="A64" s="86"/>
      <c r="B64" s="86"/>
      <c r="C64" s="14" t="s">
        <v>6</v>
      </c>
      <c r="D64" s="15" t="s">
        <v>25</v>
      </c>
      <c r="E64" s="14" t="s">
        <v>6</v>
      </c>
      <c r="F64" s="15" t="s">
        <v>25</v>
      </c>
      <c r="H64" s="96"/>
      <c r="I64" s="86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4">
        <v>215</v>
      </c>
      <c r="D65" s="4">
        <v>22868.302</v>
      </c>
      <c r="E65" s="4">
        <v>7</v>
      </c>
      <c r="F65" s="4">
        <v>301.97000000000003</v>
      </c>
      <c r="H65" s="19">
        <v>1</v>
      </c>
      <c r="I65" s="12" t="s">
        <v>9</v>
      </c>
      <c r="J65" s="4">
        <v>172</v>
      </c>
      <c r="K65" s="4">
        <v>17734.938999999998</v>
      </c>
      <c r="L65" s="4">
        <v>3</v>
      </c>
      <c r="M65" s="4">
        <v>60.66</v>
      </c>
    </row>
    <row r="66" spans="1:13" ht="18.75">
      <c r="A66" s="13">
        <v>2</v>
      </c>
      <c r="B66" s="16" t="s">
        <v>10</v>
      </c>
      <c r="C66" s="4">
        <v>162</v>
      </c>
      <c r="D66" s="4">
        <v>17560.044000000002</v>
      </c>
      <c r="E66" s="4">
        <v>2</v>
      </c>
      <c r="F66" s="4">
        <v>200.12</v>
      </c>
      <c r="H66" s="19">
        <v>2</v>
      </c>
      <c r="I66" s="16" t="s">
        <v>10</v>
      </c>
      <c r="J66" s="4">
        <v>124</v>
      </c>
      <c r="K66" s="4">
        <v>13595.532999999999</v>
      </c>
      <c r="L66" s="4">
        <v>11</v>
      </c>
      <c r="M66" s="4">
        <v>851.03</v>
      </c>
    </row>
    <row r="67" spans="1:13" ht="18.75">
      <c r="A67" s="13">
        <v>3</v>
      </c>
      <c r="B67" s="16" t="s">
        <v>11</v>
      </c>
      <c r="C67" s="4">
        <v>107</v>
      </c>
      <c r="D67" s="4">
        <v>10374.790000000001</v>
      </c>
      <c r="E67" s="4">
        <v>5</v>
      </c>
      <c r="F67" s="4">
        <v>196.11</v>
      </c>
      <c r="H67" s="19">
        <v>3</v>
      </c>
      <c r="I67" s="16" t="s">
        <v>11</v>
      </c>
      <c r="J67" s="4">
        <v>106</v>
      </c>
      <c r="K67" s="4">
        <v>10823.64</v>
      </c>
      <c r="L67" s="4">
        <v>1</v>
      </c>
      <c r="M67" s="4">
        <v>218.41</v>
      </c>
    </row>
    <row r="68" spans="1:13" ht="18.75">
      <c r="A68" s="13">
        <v>4</v>
      </c>
      <c r="B68" s="16" t="s">
        <v>13</v>
      </c>
      <c r="C68" s="4">
        <v>91</v>
      </c>
      <c r="D68" s="4">
        <v>10270.700000000001</v>
      </c>
      <c r="E68" s="4">
        <v>5</v>
      </c>
      <c r="F68" s="4">
        <v>1588.5</v>
      </c>
      <c r="H68" s="19">
        <v>4</v>
      </c>
      <c r="I68" s="16" t="s">
        <v>13</v>
      </c>
      <c r="J68" s="4">
        <v>60</v>
      </c>
      <c r="K68" s="4">
        <v>7058.55</v>
      </c>
      <c r="L68" s="4">
        <v>1</v>
      </c>
      <c r="M68" s="4">
        <v>86.15</v>
      </c>
    </row>
    <row r="69" spans="1:13" ht="18.75">
      <c r="A69" s="13">
        <v>5</v>
      </c>
      <c r="B69" s="16" t="s">
        <v>14</v>
      </c>
      <c r="C69" s="4">
        <v>56</v>
      </c>
      <c r="D69" s="4">
        <v>6508.01</v>
      </c>
      <c r="E69" s="4">
        <v>7</v>
      </c>
      <c r="F69" s="4">
        <v>201.27</v>
      </c>
      <c r="H69" s="19">
        <v>5</v>
      </c>
      <c r="I69" s="16" t="s">
        <v>14</v>
      </c>
      <c r="J69" s="4">
        <v>43</v>
      </c>
      <c r="K69" s="4">
        <v>4974.6400000000003</v>
      </c>
      <c r="L69" s="4">
        <v>8</v>
      </c>
      <c r="M69" s="4">
        <v>462.38</v>
      </c>
    </row>
    <row r="70" spans="1:13" ht="18.75">
      <c r="A70" s="13">
        <v>6</v>
      </c>
      <c r="B70" s="16" t="s">
        <v>15</v>
      </c>
      <c r="C70" s="4">
        <v>22</v>
      </c>
      <c r="D70" s="4">
        <v>2487.66</v>
      </c>
      <c r="E70" s="4">
        <v>3</v>
      </c>
      <c r="F70" s="4">
        <v>201.87</v>
      </c>
      <c r="H70" s="19">
        <v>6</v>
      </c>
      <c r="I70" s="16" t="s">
        <v>15</v>
      </c>
      <c r="J70" s="4">
        <v>12</v>
      </c>
      <c r="K70" s="4">
        <v>1502.31</v>
      </c>
      <c r="L70" s="4">
        <v>2</v>
      </c>
      <c r="M70" s="4">
        <v>87.82</v>
      </c>
    </row>
    <row r="71" spans="1:13" ht="18.75">
      <c r="A71" s="13">
        <v>7</v>
      </c>
      <c r="B71" s="16" t="s">
        <v>16</v>
      </c>
      <c r="C71" s="4">
        <v>48</v>
      </c>
      <c r="D71" s="4">
        <v>5535.38</v>
      </c>
      <c r="E71" s="4">
        <v>1</v>
      </c>
      <c r="F71" s="4">
        <v>11.02</v>
      </c>
      <c r="H71" s="19">
        <v>7</v>
      </c>
      <c r="I71" s="16" t="s">
        <v>16</v>
      </c>
      <c r="J71" s="4">
        <v>49</v>
      </c>
      <c r="K71" s="4">
        <v>5727.55</v>
      </c>
      <c r="L71" s="4">
        <v>0</v>
      </c>
      <c r="M71" s="4">
        <v>0</v>
      </c>
    </row>
    <row r="72" spans="1:13" ht="18.75">
      <c r="A72" s="13">
        <v>8</v>
      </c>
      <c r="B72" s="16" t="s">
        <v>17</v>
      </c>
      <c r="C72" s="4">
        <v>0</v>
      </c>
      <c r="D72" s="4">
        <v>0</v>
      </c>
      <c r="E72" s="4">
        <v>0</v>
      </c>
      <c r="F72" s="4">
        <v>0</v>
      </c>
      <c r="H72" s="19">
        <v>8</v>
      </c>
      <c r="I72" s="16" t="s">
        <v>17</v>
      </c>
      <c r="J72" s="4">
        <v>0</v>
      </c>
      <c r="K72" s="4">
        <v>0</v>
      </c>
      <c r="L72" s="4">
        <v>0</v>
      </c>
      <c r="M72" s="4">
        <v>0</v>
      </c>
    </row>
    <row r="73" spans="1:13" ht="18.75">
      <c r="A73" s="83" t="s">
        <v>18</v>
      </c>
      <c r="B73" s="84"/>
      <c r="C73" s="17">
        <f>SUM(C65:C72)</f>
        <v>701</v>
      </c>
      <c r="D73" s="17">
        <f t="shared" ref="D73:F73" si="8">SUM(D65:D72)</f>
        <v>75604.886000000013</v>
      </c>
      <c r="E73" s="17">
        <f t="shared" si="8"/>
        <v>30</v>
      </c>
      <c r="F73" s="17">
        <f t="shared" si="8"/>
        <v>2700.8599999999997</v>
      </c>
      <c r="H73" s="93" t="s">
        <v>18</v>
      </c>
      <c r="I73" s="94"/>
      <c r="J73" s="20">
        <f>SUM(J65:J72)</f>
        <v>566</v>
      </c>
      <c r="K73" s="20">
        <f t="shared" ref="K73:M73" si="9">SUM(K65:K72)</f>
        <v>61417.161999999997</v>
      </c>
      <c r="L73" s="20">
        <f t="shared" si="9"/>
        <v>26</v>
      </c>
      <c r="M73" s="22">
        <f t="shared" si="9"/>
        <v>1766.45</v>
      </c>
    </row>
    <row r="76" spans="1:13" ht="18.75" customHeight="1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 customHeight="1">
      <c r="A77" s="77" t="s">
        <v>73</v>
      </c>
      <c r="B77" s="78"/>
      <c r="C77" s="78"/>
      <c r="D77" s="78"/>
      <c r="E77" s="78"/>
      <c r="F77" s="79"/>
      <c r="H77" s="77" t="s">
        <v>74</v>
      </c>
      <c r="I77" s="78"/>
      <c r="J77" s="78"/>
      <c r="K77" s="78"/>
      <c r="L77" s="78"/>
      <c r="M77" s="79"/>
    </row>
    <row r="78" spans="1:13" ht="18.75">
      <c r="A78" s="85" t="s">
        <v>2</v>
      </c>
      <c r="B78" s="85" t="s">
        <v>3</v>
      </c>
      <c r="C78" s="80" t="s">
        <v>4</v>
      </c>
      <c r="D78" s="81"/>
      <c r="E78" s="82" t="s">
        <v>5</v>
      </c>
      <c r="F78" s="81"/>
      <c r="H78" s="95" t="s">
        <v>2</v>
      </c>
      <c r="I78" s="85" t="s">
        <v>3</v>
      </c>
      <c r="J78" s="80" t="s">
        <v>4</v>
      </c>
      <c r="K78" s="81"/>
      <c r="L78" s="82" t="s">
        <v>5</v>
      </c>
      <c r="M78" s="92"/>
    </row>
    <row r="79" spans="1:13" ht="18.75">
      <c r="A79" s="86"/>
      <c r="B79" s="86"/>
      <c r="C79" s="14" t="s">
        <v>6</v>
      </c>
      <c r="D79" s="15" t="s">
        <v>25</v>
      </c>
      <c r="E79" s="14" t="s">
        <v>6</v>
      </c>
      <c r="F79" s="15" t="s">
        <v>25</v>
      </c>
      <c r="H79" s="97"/>
      <c r="I79" s="98"/>
      <c r="J79" s="23" t="s">
        <v>6</v>
      </c>
      <c r="K79" s="4" t="s">
        <v>25</v>
      </c>
      <c r="L79" s="23" t="s">
        <v>6</v>
      </c>
      <c r="M79" s="4" t="s">
        <v>25</v>
      </c>
    </row>
    <row r="80" spans="1:13" ht="18.75">
      <c r="A80" s="13">
        <v>1</v>
      </c>
      <c r="B80" s="12" t="s">
        <v>9</v>
      </c>
      <c r="C80" s="4">
        <v>102</v>
      </c>
      <c r="D80" s="4">
        <v>11102.547</v>
      </c>
      <c r="E80" s="4">
        <v>8</v>
      </c>
      <c r="F80" s="4">
        <v>163.15</v>
      </c>
      <c r="H80" s="13">
        <v>1</v>
      </c>
      <c r="I80" s="12" t="s">
        <v>9</v>
      </c>
      <c r="J80" s="4">
        <v>161</v>
      </c>
      <c r="K80" s="4">
        <v>18373.597000000002</v>
      </c>
      <c r="L80" s="4">
        <v>13</v>
      </c>
      <c r="M80" s="4">
        <v>552.32000000000005</v>
      </c>
    </row>
    <row r="81" spans="1:13" ht="18.75">
      <c r="A81" s="13">
        <v>2</v>
      </c>
      <c r="B81" s="16" t="s">
        <v>10</v>
      </c>
      <c r="C81" s="4">
        <v>110</v>
      </c>
      <c r="D81" s="4">
        <v>12082.806</v>
      </c>
      <c r="E81" s="4">
        <v>1</v>
      </c>
      <c r="F81" s="4">
        <v>59.51</v>
      </c>
      <c r="H81" s="13">
        <v>2</v>
      </c>
      <c r="I81" s="16" t="s">
        <v>10</v>
      </c>
      <c r="J81" s="4">
        <v>96</v>
      </c>
      <c r="K81" s="4">
        <v>10678.165999999999</v>
      </c>
      <c r="L81" s="4">
        <v>53</v>
      </c>
      <c r="M81" s="4">
        <v>14675.08</v>
      </c>
    </row>
    <row r="82" spans="1:13" ht="18.75">
      <c r="A82" s="13">
        <v>3</v>
      </c>
      <c r="B82" s="16" t="s">
        <v>11</v>
      </c>
      <c r="C82" s="4">
        <v>73</v>
      </c>
      <c r="D82" s="4">
        <v>7508.04</v>
      </c>
      <c r="E82" s="4">
        <v>6</v>
      </c>
      <c r="F82" s="4">
        <v>328.02</v>
      </c>
      <c r="H82" s="13">
        <v>3</v>
      </c>
      <c r="I82" s="16" t="s">
        <v>11</v>
      </c>
      <c r="J82" s="4">
        <v>88</v>
      </c>
      <c r="K82" s="4">
        <v>8295.19</v>
      </c>
      <c r="L82" s="4">
        <v>2</v>
      </c>
      <c r="M82" s="4">
        <v>2436.61</v>
      </c>
    </row>
    <row r="83" spans="1:13" ht="18.75">
      <c r="A83" s="13">
        <v>4</v>
      </c>
      <c r="B83" s="16" t="s">
        <v>13</v>
      </c>
      <c r="C83" s="4">
        <v>31</v>
      </c>
      <c r="D83" s="4">
        <v>4032.76</v>
      </c>
      <c r="E83" s="4">
        <v>1</v>
      </c>
      <c r="F83" s="4">
        <v>90.15</v>
      </c>
      <c r="H83" s="13">
        <v>4</v>
      </c>
      <c r="I83" s="16" t="s">
        <v>13</v>
      </c>
      <c r="J83" s="4">
        <v>34</v>
      </c>
      <c r="K83" s="4">
        <v>4173.57</v>
      </c>
      <c r="L83" s="4">
        <v>6</v>
      </c>
      <c r="M83" s="4">
        <v>476.9</v>
      </c>
    </row>
    <row r="84" spans="1:13" ht="18.75">
      <c r="A84" s="13">
        <v>5</v>
      </c>
      <c r="B84" s="16" t="s">
        <v>14</v>
      </c>
      <c r="C84" s="4">
        <v>30</v>
      </c>
      <c r="D84" s="4">
        <v>3517.41</v>
      </c>
      <c r="E84" s="4">
        <v>1</v>
      </c>
      <c r="F84" s="4">
        <v>227.71</v>
      </c>
      <c r="H84" s="13">
        <v>5</v>
      </c>
      <c r="I84" s="16" t="s">
        <v>14</v>
      </c>
      <c r="J84" s="4">
        <v>42</v>
      </c>
      <c r="K84" s="4">
        <v>4841.07</v>
      </c>
      <c r="L84" s="4">
        <v>1</v>
      </c>
      <c r="M84" s="4">
        <v>147.15</v>
      </c>
    </row>
    <row r="85" spans="1:13" ht="18.75">
      <c r="A85" s="13">
        <v>6</v>
      </c>
      <c r="B85" s="16" t="s">
        <v>15</v>
      </c>
      <c r="C85" s="4">
        <v>2</v>
      </c>
      <c r="D85" s="4">
        <v>245.88</v>
      </c>
      <c r="E85" s="4">
        <v>4</v>
      </c>
      <c r="F85" s="4">
        <v>100.12</v>
      </c>
      <c r="H85" s="13">
        <v>6</v>
      </c>
      <c r="I85" s="16" t="s">
        <v>15</v>
      </c>
      <c r="J85" s="4">
        <v>0</v>
      </c>
      <c r="K85" s="4">
        <v>0</v>
      </c>
      <c r="L85" s="4">
        <v>2</v>
      </c>
      <c r="M85" s="4">
        <v>99.94</v>
      </c>
    </row>
    <row r="86" spans="1:13" ht="18.75">
      <c r="A86" s="13">
        <v>7</v>
      </c>
      <c r="B86" s="16" t="s">
        <v>16</v>
      </c>
      <c r="C86" s="4">
        <v>30</v>
      </c>
      <c r="D86" s="4">
        <v>3525.48</v>
      </c>
      <c r="E86" s="4">
        <v>0</v>
      </c>
      <c r="F86" s="4">
        <v>0</v>
      </c>
      <c r="H86" s="13">
        <v>7</v>
      </c>
      <c r="I86" s="16" t="s">
        <v>16</v>
      </c>
      <c r="J86" s="4">
        <v>46</v>
      </c>
      <c r="K86" s="4">
        <v>5153.67</v>
      </c>
      <c r="L86" s="4">
        <v>0</v>
      </c>
      <c r="M86" s="4">
        <v>0</v>
      </c>
    </row>
    <row r="87" spans="1:13" ht="18.75">
      <c r="A87" s="13">
        <v>8</v>
      </c>
      <c r="B87" s="16" t="s">
        <v>17</v>
      </c>
      <c r="C87" s="4">
        <v>0</v>
      </c>
      <c r="D87" s="4">
        <v>0</v>
      </c>
      <c r="E87" s="4">
        <v>0</v>
      </c>
      <c r="F87" s="4">
        <v>0</v>
      </c>
      <c r="H87" s="13">
        <v>8</v>
      </c>
      <c r="I87" s="16" t="s">
        <v>17</v>
      </c>
      <c r="J87" s="4">
        <v>0</v>
      </c>
      <c r="K87" s="4">
        <v>0</v>
      </c>
      <c r="L87" s="4">
        <v>0</v>
      </c>
      <c r="M87" s="4">
        <v>0</v>
      </c>
    </row>
    <row r="88" spans="1:13" ht="18.75">
      <c r="A88" s="83" t="s">
        <v>18</v>
      </c>
      <c r="B88" s="84"/>
      <c r="C88" s="17">
        <f>SUM(C80:C87)</f>
        <v>378</v>
      </c>
      <c r="D88" s="17">
        <f t="shared" ref="D88:F88" si="10">SUM(D80:D87)</f>
        <v>42014.92300000001</v>
      </c>
      <c r="E88" s="17">
        <f t="shared" si="10"/>
        <v>21</v>
      </c>
      <c r="F88" s="17">
        <f t="shared" si="10"/>
        <v>968.66</v>
      </c>
      <c r="H88" s="83" t="s">
        <v>18</v>
      </c>
      <c r="I88" s="84"/>
      <c r="J88" s="17">
        <f>SUM(J80:J87)</f>
        <v>467</v>
      </c>
      <c r="K88" s="17">
        <f t="shared" ref="K88:M88" si="11">SUM(K80:K87)</f>
        <v>51515.262999999999</v>
      </c>
      <c r="L88" s="17">
        <f t="shared" si="11"/>
        <v>77</v>
      </c>
      <c r="M88" s="17">
        <f t="shared" si="11"/>
        <v>18388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4"/>
  <sheetViews>
    <sheetView topLeftCell="A44" workbookViewId="0">
      <selection activeCell="E15" sqref="E15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75</v>
      </c>
      <c r="B1" s="88"/>
      <c r="C1" s="88"/>
      <c r="D1" s="88"/>
      <c r="E1" s="88"/>
      <c r="F1" s="99"/>
      <c r="G1" s="88"/>
      <c r="H1" s="88"/>
      <c r="I1" s="88"/>
      <c r="J1" s="88"/>
      <c r="K1" s="88"/>
    </row>
    <row r="2" spans="1:11">
      <c r="A2" s="100" t="s">
        <v>9</v>
      </c>
      <c r="B2" s="101"/>
      <c r="C2" s="101"/>
      <c r="D2" s="101"/>
      <c r="E2" s="102"/>
      <c r="G2" s="100" t="s">
        <v>76</v>
      </c>
      <c r="H2" s="101"/>
      <c r="I2" s="101"/>
      <c r="J2" s="101"/>
      <c r="K2" s="102"/>
    </row>
    <row r="3" spans="1:11">
      <c r="A3" s="72" t="s">
        <v>34</v>
      </c>
      <c r="B3" s="73" t="s">
        <v>4</v>
      </c>
      <c r="C3" s="73"/>
      <c r="D3" s="72" t="s">
        <v>5</v>
      </c>
      <c r="E3" s="72"/>
      <c r="G3" s="72" t="s">
        <v>34</v>
      </c>
      <c r="H3" s="73" t="s">
        <v>4</v>
      </c>
      <c r="I3" s="73"/>
      <c r="J3" s="72" t="s">
        <v>5</v>
      </c>
      <c r="K3" s="72"/>
    </row>
    <row r="4" spans="1:11">
      <c r="A4" s="72"/>
      <c r="B4" s="2" t="s">
        <v>6</v>
      </c>
      <c r="C4" s="2" t="s">
        <v>25</v>
      </c>
      <c r="D4" s="2" t="s">
        <v>6</v>
      </c>
      <c r="E4" s="2" t="s">
        <v>25</v>
      </c>
      <c r="G4" s="72"/>
      <c r="H4" s="2" t="s">
        <v>6</v>
      </c>
      <c r="I4" s="2" t="s">
        <v>25</v>
      </c>
      <c r="J4" s="2" t="s">
        <v>6</v>
      </c>
      <c r="K4" s="2" t="s">
        <v>25</v>
      </c>
    </row>
    <row r="5" spans="1:11">
      <c r="A5" s="3">
        <v>45292</v>
      </c>
      <c r="B5" s="17">
        <v>183</v>
      </c>
      <c r="C5" s="17">
        <v>19189.858</v>
      </c>
      <c r="D5" s="17">
        <v>6</v>
      </c>
      <c r="E5" s="24">
        <v>280.45</v>
      </c>
      <c r="G5" s="3">
        <v>45292</v>
      </c>
      <c r="H5" s="17">
        <v>112</v>
      </c>
      <c r="I5" s="17">
        <v>12587.365</v>
      </c>
      <c r="J5" s="17">
        <v>11</v>
      </c>
      <c r="K5" s="24">
        <v>3338.53</v>
      </c>
    </row>
    <row r="6" spans="1:11">
      <c r="A6" s="3">
        <v>45323</v>
      </c>
      <c r="B6" s="17">
        <v>2</v>
      </c>
      <c r="C6" s="17">
        <v>120.54</v>
      </c>
      <c r="D6" s="17">
        <v>76</v>
      </c>
      <c r="E6" s="24">
        <v>7669.9539999999997</v>
      </c>
      <c r="G6" s="3">
        <v>45323</v>
      </c>
      <c r="H6" s="17">
        <v>2</v>
      </c>
      <c r="I6" s="17">
        <v>183.57</v>
      </c>
      <c r="J6" s="17">
        <v>89</v>
      </c>
      <c r="K6" s="24">
        <v>10272.313</v>
      </c>
    </row>
    <row r="7" spans="1:11">
      <c r="A7" s="3">
        <v>45352</v>
      </c>
      <c r="B7" s="17">
        <v>154</v>
      </c>
      <c r="C7" s="17">
        <v>15702.387000000001</v>
      </c>
      <c r="D7" s="17">
        <v>8</v>
      </c>
      <c r="E7" s="24">
        <v>289.31</v>
      </c>
      <c r="G7" s="3">
        <v>45352</v>
      </c>
      <c r="H7" s="17">
        <v>115</v>
      </c>
      <c r="I7" s="17">
        <v>13501.031000000001</v>
      </c>
      <c r="J7" s="17">
        <v>28</v>
      </c>
      <c r="K7" s="24">
        <v>5221.3100000000004</v>
      </c>
    </row>
    <row r="8" spans="1:11">
      <c r="A8" s="3">
        <v>45383</v>
      </c>
      <c r="B8" s="4">
        <v>197</v>
      </c>
      <c r="C8" s="4">
        <v>21944.351999999999</v>
      </c>
      <c r="D8" s="4">
        <v>9</v>
      </c>
      <c r="E8" s="4">
        <v>614.33000000000004</v>
      </c>
      <c r="G8" s="3">
        <v>45383</v>
      </c>
      <c r="H8" s="4">
        <v>152</v>
      </c>
      <c r="I8" s="4">
        <v>17254.093000000001</v>
      </c>
      <c r="J8" s="4">
        <v>11</v>
      </c>
      <c r="K8" s="4">
        <v>5102.47</v>
      </c>
    </row>
    <row r="9" spans="1:11">
      <c r="A9" s="3">
        <v>45413</v>
      </c>
      <c r="B9" s="4">
        <v>192</v>
      </c>
      <c r="C9" s="4">
        <v>19239.781999999999</v>
      </c>
      <c r="D9" s="4">
        <v>5</v>
      </c>
      <c r="E9" s="4">
        <v>430.76</v>
      </c>
      <c r="G9" s="3">
        <v>45413</v>
      </c>
      <c r="H9" s="4">
        <v>106</v>
      </c>
      <c r="I9" s="4">
        <v>12049.901</v>
      </c>
      <c r="J9" s="4">
        <v>8</v>
      </c>
      <c r="K9" s="4">
        <v>1846.73</v>
      </c>
    </row>
    <row r="10" spans="1:11">
      <c r="A10" s="3">
        <v>45444</v>
      </c>
      <c r="B10" s="4">
        <v>171</v>
      </c>
      <c r="C10" s="4">
        <v>18432.375</v>
      </c>
      <c r="D10" s="4">
        <v>4</v>
      </c>
      <c r="E10" s="4">
        <v>340.41</v>
      </c>
      <c r="G10" s="3">
        <v>45444</v>
      </c>
      <c r="H10" s="4">
        <v>99</v>
      </c>
      <c r="I10" s="4">
        <v>11214.915000000001</v>
      </c>
      <c r="J10" s="4">
        <v>6</v>
      </c>
      <c r="K10" s="4">
        <v>490.8</v>
      </c>
    </row>
    <row r="11" spans="1:11">
      <c r="A11" s="3">
        <v>45474</v>
      </c>
      <c r="B11" s="4">
        <v>228</v>
      </c>
      <c r="C11" s="4">
        <v>24185.833999999999</v>
      </c>
      <c r="D11" s="4">
        <v>4</v>
      </c>
      <c r="E11" s="4">
        <v>145.66999999999999</v>
      </c>
      <c r="G11" s="3">
        <v>45474</v>
      </c>
      <c r="H11" s="4">
        <v>199</v>
      </c>
      <c r="I11" s="4">
        <v>20357.304</v>
      </c>
      <c r="J11" s="4">
        <v>18</v>
      </c>
      <c r="K11" s="4">
        <v>1112.9100000000001</v>
      </c>
    </row>
    <row r="12" spans="1:11">
      <c r="A12" s="3">
        <v>45505</v>
      </c>
      <c r="B12" s="4">
        <v>258</v>
      </c>
      <c r="C12" s="4">
        <v>26296.492999999999</v>
      </c>
      <c r="D12" s="4">
        <v>9</v>
      </c>
      <c r="E12" s="4">
        <v>791.12</v>
      </c>
      <c r="G12" s="3">
        <v>45505</v>
      </c>
      <c r="H12" s="4">
        <v>198</v>
      </c>
      <c r="I12" s="4">
        <v>20283.699000000001</v>
      </c>
      <c r="J12" s="4">
        <v>14</v>
      </c>
      <c r="K12" s="4">
        <v>1186.73</v>
      </c>
    </row>
    <row r="13" spans="1:11">
      <c r="A13" s="3">
        <v>45536</v>
      </c>
      <c r="B13" s="4">
        <v>215</v>
      </c>
      <c r="C13" s="4">
        <v>22868.302</v>
      </c>
      <c r="D13" s="4">
        <v>7</v>
      </c>
      <c r="E13" s="4">
        <v>301.97000000000003</v>
      </c>
      <c r="G13" s="3">
        <v>45536</v>
      </c>
      <c r="H13" s="4">
        <v>162</v>
      </c>
      <c r="I13" s="4">
        <v>17560.044000000002</v>
      </c>
      <c r="J13" s="4">
        <v>2</v>
      </c>
      <c r="K13" s="4">
        <v>200.12</v>
      </c>
    </row>
    <row r="14" spans="1:11">
      <c r="A14" s="3">
        <v>45566</v>
      </c>
      <c r="B14" s="4">
        <v>172</v>
      </c>
      <c r="C14" s="4">
        <v>17734.938999999998</v>
      </c>
      <c r="D14" s="4">
        <v>3</v>
      </c>
      <c r="E14" s="4">
        <v>60.66</v>
      </c>
      <c r="G14" s="3">
        <v>45566</v>
      </c>
      <c r="H14" s="4">
        <v>124</v>
      </c>
      <c r="I14" s="4">
        <v>13595.532999999999</v>
      </c>
      <c r="J14" s="4">
        <v>11</v>
      </c>
      <c r="K14" s="4">
        <v>851.03</v>
      </c>
    </row>
    <row r="15" spans="1:11">
      <c r="A15" s="3">
        <v>45597</v>
      </c>
      <c r="B15" s="4">
        <v>102</v>
      </c>
      <c r="C15" s="4">
        <v>11102.547</v>
      </c>
      <c r="D15" s="4">
        <v>8</v>
      </c>
      <c r="E15" s="4">
        <v>163.15</v>
      </c>
      <c r="G15" s="3">
        <v>45597</v>
      </c>
      <c r="H15" s="4">
        <v>110</v>
      </c>
      <c r="I15" s="4">
        <v>12082.806</v>
      </c>
      <c r="J15" s="4">
        <v>1</v>
      </c>
      <c r="K15" s="4">
        <v>59.51</v>
      </c>
    </row>
    <row r="16" spans="1:11">
      <c r="A16" s="3">
        <v>45627</v>
      </c>
      <c r="B16" s="4">
        <v>161</v>
      </c>
      <c r="C16" s="4">
        <v>18373.597000000002</v>
      </c>
      <c r="D16" s="4">
        <v>13</v>
      </c>
      <c r="E16" s="4">
        <v>552.32000000000005</v>
      </c>
      <c r="G16" s="3">
        <v>45627</v>
      </c>
      <c r="H16" s="4">
        <v>96</v>
      </c>
      <c r="I16" s="4">
        <v>10678.165999999999</v>
      </c>
      <c r="J16" s="4">
        <v>53</v>
      </c>
      <c r="K16" s="4">
        <v>14675.08</v>
      </c>
    </row>
    <row r="17" spans="1:11">
      <c r="A17" s="3" t="s">
        <v>36</v>
      </c>
      <c r="B17" s="2">
        <f>SUM(B5:B16)</f>
        <v>2035</v>
      </c>
      <c r="C17" s="2">
        <f>SUM(C5:C16)</f>
        <v>215191.00599999996</v>
      </c>
      <c r="D17" s="2">
        <f>SUM(D5:D16)</f>
        <v>152</v>
      </c>
      <c r="E17" s="2">
        <f>SUM(E5:E16)</f>
        <v>11640.103999999999</v>
      </c>
      <c r="G17" s="3" t="s">
        <v>36</v>
      </c>
      <c r="H17" s="2">
        <f>SUM(H5:H16)</f>
        <v>1475</v>
      </c>
      <c r="I17" s="2">
        <f>SUM(I5:I16)</f>
        <v>161348.427</v>
      </c>
      <c r="J17" s="2">
        <f>SUM(J5:J16)</f>
        <v>252</v>
      </c>
      <c r="K17" s="2">
        <f>SUM(K5:K16)</f>
        <v>44357.532999999996</v>
      </c>
    </row>
    <row r="18" spans="1:11">
      <c r="A18" s="5"/>
      <c r="K18" s="6"/>
    </row>
    <row r="19" spans="1:11">
      <c r="K19" s="7"/>
    </row>
    <row r="20" spans="1:11">
      <c r="A20" s="100" t="s">
        <v>11</v>
      </c>
      <c r="B20" s="101"/>
      <c r="C20" s="101"/>
      <c r="D20" s="101"/>
      <c r="E20" s="102"/>
      <c r="G20" s="100" t="s">
        <v>13</v>
      </c>
      <c r="H20" s="101"/>
      <c r="I20" s="101"/>
      <c r="J20" s="101"/>
      <c r="K20" s="102"/>
    </row>
    <row r="21" spans="1:11">
      <c r="A21" s="104" t="s">
        <v>34</v>
      </c>
      <c r="B21" s="103" t="s">
        <v>4</v>
      </c>
      <c r="C21" s="103"/>
      <c r="D21" s="104" t="s">
        <v>5</v>
      </c>
      <c r="E21" s="104"/>
      <c r="G21" s="72" t="s">
        <v>34</v>
      </c>
      <c r="H21" s="73" t="s">
        <v>4</v>
      </c>
      <c r="I21" s="73"/>
      <c r="J21" s="72" t="s">
        <v>5</v>
      </c>
      <c r="K21" s="72"/>
    </row>
    <row r="22" spans="1:11">
      <c r="A22" s="72"/>
      <c r="B22" s="2" t="s">
        <v>6</v>
      </c>
      <c r="C22" s="2" t="s">
        <v>25</v>
      </c>
      <c r="D22" s="2" t="s">
        <v>6</v>
      </c>
      <c r="E22" s="2" t="s">
        <v>25</v>
      </c>
      <c r="G22" s="72"/>
      <c r="H22" s="2" t="s">
        <v>6</v>
      </c>
      <c r="I22" s="2" t="s">
        <v>25</v>
      </c>
      <c r="J22" s="2" t="s">
        <v>6</v>
      </c>
      <c r="K22" s="2" t="s">
        <v>25</v>
      </c>
    </row>
    <row r="23" spans="1:11">
      <c r="A23" s="3">
        <v>45292</v>
      </c>
      <c r="B23" s="17">
        <v>85</v>
      </c>
      <c r="C23" s="17">
        <v>8836.31</v>
      </c>
      <c r="D23" s="17">
        <v>0</v>
      </c>
      <c r="E23" s="24">
        <v>0</v>
      </c>
      <c r="G23" s="3">
        <v>45292</v>
      </c>
      <c r="H23" s="17">
        <v>59</v>
      </c>
      <c r="I23" s="17">
        <v>7219.26</v>
      </c>
      <c r="J23" s="17">
        <v>2</v>
      </c>
      <c r="K23" s="24">
        <v>162.91999999999999</v>
      </c>
    </row>
    <row r="24" spans="1:11">
      <c r="A24" s="3">
        <v>45323</v>
      </c>
      <c r="B24" s="17">
        <v>2</v>
      </c>
      <c r="C24" s="17">
        <v>56.61</v>
      </c>
      <c r="D24" s="17">
        <v>89</v>
      </c>
      <c r="E24" s="24">
        <v>8310.52</v>
      </c>
      <c r="G24" s="3">
        <v>45323</v>
      </c>
      <c r="H24" s="17">
        <v>8</v>
      </c>
      <c r="I24" s="17">
        <v>892.38</v>
      </c>
      <c r="J24" s="17">
        <v>108</v>
      </c>
      <c r="K24" s="24">
        <v>13429.61</v>
      </c>
    </row>
    <row r="25" spans="1:11">
      <c r="A25" s="3">
        <v>45352</v>
      </c>
      <c r="B25" s="17">
        <v>96</v>
      </c>
      <c r="C25" s="17">
        <v>9638.69</v>
      </c>
      <c r="D25" s="17">
        <v>2</v>
      </c>
      <c r="E25" s="24">
        <v>85.04</v>
      </c>
      <c r="G25" s="3">
        <v>45352</v>
      </c>
      <c r="H25" s="17">
        <v>96</v>
      </c>
      <c r="I25" s="17">
        <v>9638.69</v>
      </c>
      <c r="J25" s="17">
        <v>2</v>
      </c>
      <c r="K25" s="24">
        <v>85.04</v>
      </c>
    </row>
    <row r="26" spans="1:11">
      <c r="A26" s="3">
        <v>45383</v>
      </c>
      <c r="B26" s="4">
        <v>95</v>
      </c>
      <c r="C26" s="4">
        <v>9116.59</v>
      </c>
      <c r="D26" s="4">
        <v>1</v>
      </c>
      <c r="E26" s="4">
        <v>38.15</v>
      </c>
      <c r="G26" s="3">
        <v>45383</v>
      </c>
      <c r="H26" s="4">
        <v>63</v>
      </c>
      <c r="I26" s="4">
        <v>7348.6</v>
      </c>
      <c r="J26" s="4">
        <v>1</v>
      </c>
      <c r="K26" s="4">
        <v>39.31</v>
      </c>
    </row>
    <row r="27" spans="1:11">
      <c r="A27" s="3">
        <v>45413</v>
      </c>
      <c r="B27" s="4">
        <v>100</v>
      </c>
      <c r="C27" s="4">
        <v>10218.94</v>
      </c>
      <c r="D27" s="4">
        <v>3</v>
      </c>
      <c r="E27" s="4">
        <v>134.33000000000001</v>
      </c>
      <c r="G27" s="3">
        <v>45413</v>
      </c>
      <c r="H27" s="4">
        <v>63</v>
      </c>
      <c r="I27" s="4">
        <v>7295.2</v>
      </c>
      <c r="J27" s="4">
        <v>5</v>
      </c>
      <c r="K27" s="4">
        <v>1126.5999999999999</v>
      </c>
    </row>
    <row r="28" spans="1:11">
      <c r="A28" s="3">
        <v>45444</v>
      </c>
      <c r="B28" s="4">
        <v>97</v>
      </c>
      <c r="C28" s="4">
        <v>9207.9699999999993</v>
      </c>
      <c r="D28" s="4">
        <v>5</v>
      </c>
      <c r="E28" s="4">
        <v>4066.34</v>
      </c>
      <c r="G28" s="3">
        <v>45444</v>
      </c>
      <c r="H28" s="4">
        <v>61</v>
      </c>
      <c r="I28" s="4">
        <v>7309.1</v>
      </c>
      <c r="J28" s="4">
        <v>0</v>
      </c>
      <c r="K28" s="4">
        <v>0</v>
      </c>
    </row>
    <row r="29" spans="1:11">
      <c r="A29" s="3">
        <v>45474</v>
      </c>
      <c r="B29" s="4">
        <v>135</v>
      </c>
      <c r="C29" s="4">
        <v>13323.54</v>
      </c>
      <c r="D29" s="4">
        <v>6</v>
      </c>
      <c r="E29" s="4">
        <v>306.27999999999997</v>
      </c>
      <c r="G29" s="3">
        <v>45474</v>
      </c>
      <c r="H29" s="4">
        <v>96</v>
      </c>
      <c r="I29" s="4">
        <v>11712.93</v>
      </c>
      <c r="J29" s="4">
        <v>6</v>
      </c>
      <c r="K29" s="4">
        <v>329.16</v>
      </c>
    </row>
    <row r="30" spans="1:11">
      <c r="A30" s="3">
        <v>45505</v>
      </c>
      <c r="B30" s="4">
        <v>128</v>
      </c>
      <c r="C30" s="4">
        <v>11803.77</v>
      </c>
      <c r="D30" s="4">
        <v>2</v>
      </c>
      <c r="E30" s="4">
        <v>88.44</v>
      </c>
      <c r="G30" s="3">
        <v>45505</v>
      </c>
      <c r="H30" s="4">
        <v>89</v>
      </c>
      <c r="I30" s="4">
        <v>10154.1</v>
      </c>
      <c r="J30" s="4">
        <v>0</v>
      </c>
      <c r="K30" s="4">
        <v>0</v>
      </c>
    </row>
    <row r="31" spans="1:11">
      <c r="A31" s="3">
        <v>45536</v>
      </c>
      <c r="B31" s="4">
        <v>107</v>
      </c>
      <c r="C31" s="4">
        <v>10374.790000000001</v>
      </c>
      <c r="D31" s="4">
        <v>5</v>
      </c>
      <c r="E31" s="4">
        <v>196.11</v>
      </c>
      <c r="G31" s="3">
        <v>45536</v>
      </c>
      <c r="H31" s="4">
        <v>91</v>
      </c>
      <c r="I31" s="4">
        <v>10270.700000000001</v>
      </c>
      <c r="J31" s="4">
        <v>5</v>
      </c>
      <c r="K31" s="4">
        <v>1588.5</v>
      </c>
    </row>
    <row r="32" spans="1:11">
      <c r="A32" s="3">
        <v>45566</v>
      </c>
      <c r="B32" s="4">
        <v>106</v>
      </c>
      <c r="C32" s="4">
        <v>10823.64</v>
      </c>
      <c r="D32" s="4">
        <v>1</v>
      </c>
      <c r="E32" s="4">
        <v>218.41</v>
      </c>
      <c r="G32" s="3">
        <v>45566</v>
      </c>
      <c r="H32" s="4">
        <v>60</v>
      </c>
      <c r="I32" s="4">
        <v>7058.55</v>
      </c>
      <c r="J32" s="4">
        <v>1</v>
      </c>
      <c r="K32" s="4">
        <v>86.15</v>
      </c>
    </row>
    <row r="33" spans="1:11">
      <c r="A33" s="3">
        <v>45597</v>
      </c>
      <c r="B33" s="4">
        <v>73</v>
      </c>
      <c r="C33" s="4">
        <v>7508.04</v>
      </c>
      <c r="D33" s="4">
        <v>6</v>
      </c>
      <c r="E33" s="4">
        <v>328.02</v>
      </c>
      <c r="G33" s="3">
        <v>45597</v>
      </c>
      <c r="H33" s="4">
        <v>31</v>
      </c>
      <c r="I33" s="4">
        <v>4032.76</v>
      </c>
      <c r="J33" s="4">
        <v>1</v>
      </c>
      <c r="K33" s="4">
        <v>90.15</v>
      </c>
    </row>
    <row r="34" spans="1:11">
      <c r="A34" s="3">
        <v>45627</v>
      </c>
      <c r="B34" s="4">
        <v>88</v>
      </c>
      <c r="C34" s="4">
        <v>8295.19</v>
      </c>
      <c r="D34" s="4">
        <v>2</v>
      </c>
      <c r="E34" s="4">
        <v>2436.61</v>
      </c>
      <c r="G34" s="3">
        <v>45627</v>
      </c>
      <c r="H34" s="4">
        <v>34</v>
      </c>
      <c r="I34" s="4">
        <v>4173.57</v>
      </c>
      <c r="J34" s="4">
        <v>6</v>
      </c>
      <c r="K34" s="4">
        <v>476.9</v>
      </c>
    </row>
    <row r="35" spans="1:11">
      <c r="A35" s="3" t="s">
        <v>36</v>
      </c>
      <c r="B35" s="2">
        <f>SUM(B23:B34)</f>
        <v>1112</v>
      </c>
      <c r="C35" s="2">
        <f>SUM(C23:C34)</f>
        <v>109204.07999999999</v>
      </c>
      <c r="D35" s="2">
        <f>SUM(D23:D34)</f>
        <v>122</v>
      </c>
      <c r="E35" s="2">
        <f>SUM(E23:E34)</f>
        <v>16208.250000000004</v>
      </c>
      <c r="G35" s="3" t="s">
        <v>36</v>
      </c>
      <c r="H35" s="2">
        <f>SUM(H23:H34)</f>
        <v>751</v>
      </c>
      <c r="I35" s="2">
        <f>SUM(I23:I34)</f>
        <v>87105.84</v>
      </c>
      <c r="J35" s="2">
        <f>SUM(J23:J34)</f>
        <v>137</v>
      </c>
      <c r="K35" s="2">
        <f>SUM(K23:K34)</f>
        <v>17414.340000000004</v>
      </c>
    </row>
    <row r="36" spans="1:11">
      <c r="A36" s="5"/>
      <c r="K36" s="6"/>
    </row>
    <row r="37" spans="1:11">
      <c r="K37" s="7"/>
    </row>
    <row r="38" spans="1:11">
      <c r="A38" s="100" t="s">
        <v>14</v>
      </c>
      <c r="B38" s="101"/>
      <c r="C38" s="101"/>
      <c r="D38" s="101"/>
      <c r="E38" s="102"/>
      <c r="G38" s="100" t="s">
        <v>15</v>
      </c>
      <c r="H38" s="101"/>
      <c r="I38" s="101"/>
      <c r="J38" s="101"/>
      <c r="K38" s="102"/>
    </row>
    <row r="39" spans="1:11">
      <c r="A39" s="72" t="s">
        <v>34</v>
      </c>
      <c r="B39" s="73" t="s">
        <v>4</v>
      </c>
      <c r="C39" s="73"/>
      <c r="D39" s="72" t="s">
        <v>5</v>
      </c>
      <c r="E39" s="72"/>
      <c r="G39" s="72" t="s">
        <v>34</v>
      </c>
      <c r="H39" s="73" t="s">
        <v>4</v>
      </c>
      <c r="I39" s="73"/>
      <c r="J39" s="72" t="s">
        <v>5</v>
      </c>
      <c r="K39" s="72"/>
    </row>
    <row r="40" spans="1:11">
      <c r="A40" s="72"/>
      <c r="B40" s="2" t="s">
        <v>6</v>
      </c>
      <c r="C40" s="2" t="s">
        <v>25</v>
      </c>
      <c r="D40" s="2" t="s">
        <v>6</v>
      </c>
      <c r="E40" s="2" t="s">
        <v>25</v>
      </c>
      <c r="G40" s="72"/>
      <c r="H40" s="2" t="s">
        <v>6</v>
      </c>
      <c r="I40" s="2" t="s">
        <v>25</v>
      </c>
      <c r="J40" s="2" t="s">
        <v>6</v>
      </c>
      <c r="K40" s="2" t="s">
        <v>25</v>
      </c>
    </row>
    <row r="41" spans="1:11">
      <c r="A41" s="3">
        <v>45292</v>
      </c>
      <c r="B41" s="17">
        <v>57</v>
      </c>
      <c r="C41" s="17">
        <v>6764.37</v>
      </c>
      <c r="D41" s="17">
        <v>12</v>
      </c>
      <c r="E41" s="24">
        <v>1130.28</v>
      </c>
      <c r="G41" s="3">
        <v>45292</v>
      </c>
      <c r="H41" s="17">
        <v>15</v>
      </c>
      <c r="I41" s="17">
        <v>1743.27</v>
      </c>
      <c r="J41" s="17">
        <v>27</v>
      </c>
      <c r="K41" s="24">
        <v>1154.8399999999999</v>
      </c>
    </row>
    <row r="42" spans="1:11">
      <c r="A42" s="3">
        <v>45323</v>
      </c>
      <c r="B42" s="17">
        <v>1</v>
      </c>
      <c r="C42" s="17">
        <v>28.92</v>
      </c>
      <c r="D42" s="17">
        <v>50</v>
      </c>
      <c r="E42" s="24">
        <v>6232</v>
      </c>
      <c r="G42" s="3">
        <v>45323</v>
      </c>
      <c r="H42" s="17">
        <v>7</v>
      </c>
      <c r="I42" s="17">
        <v>263.18</v>
      </c>
      <c r="J42" s="17">
        <v>22</v>
      </c>
      <c r="K42" s="24">
        <v>2463.7199999999998</v>
      </c>
    </row>
    <row r="43" spans="1:11">
      <c r="A43" s="3">
        <v>45352</v>
      </c>
      <c r="B43" s="17">
        <v>127</v>
      </c>
      <c r="C43" s="17">
        <v>14695.41</v>
      </c>
      <c r="D43" s="17">
        <v>0</v>
      </c>
      <c r="E43" s="24">
        <v>0</v>
      </c>
      <c r="G43" s="3">
        <v>45352</v>
      </c>
      <c r="H43" s="17">
        <v>13</v>
      </c>
      <c r="I43" s="17">
        <v>1612.83</v>
      </c>
      <c r="J43" s="17">
        <v>1</v>
      </c>
      <c r="K43" s="24">
        <v>54.07</v>
      </c>
    </row>
    <row r="44" spans="1:11">
      <c r="A44" s="3">
        <v>45383</v>
      </c>
      <c r="B44" s="4">
        <v>56</v>
      </c>
      <c r="C44" s="4">
        <v>6782.49</v>
      </c>
      <c r="D44" s="4">
        <v>7</v>
      </c>
      <c r="E44" s="4">
        <v>459.88</v>
      </c>
      <c r="G44" s="3">
        <v>45383</v>
      </c>
      <c r="H44" s="4">
        <v>14</v>
      </c>
      <c r="I44" s="4">
        <v>1404.18</v>
      </c>
      <c r="J44" s="4">
        <v>1</v>
      </c>
      <c r="K44" s="4">
        <v>89.7</v>
      </c>
    </row>
    <row r="45" spans="1:11">
      <c r="A45" s="3">
        <v>45413</v>
      </c>
      <c r="B45" s="4">
        <v>45</v>
      </c>
      <c r="C45" s="4">
        <v>4919.8500000000004</v>
      </c>
      <c r="D45" s="4">
        <v>7</v>
      </c>
      <c r="E45" s="4">
        <v>4428.28</v>
      </c>
      <c r="G45" s="3">
        <v>45413</v>
      </c>
      <c r="H45" s="4">
        <v>8</v>
      </c>
      <c r="I45" s="4">
        <v>861.25</v>
      </c>
      <c r="J45" s="4">
        <v>1</v>
      </c>
      <c r="K45" s="4">
        <v>49.3</v>
      </c>
    </row>
    <row r="46" spans="1:11">
      <c r="A46" s="3">
        <v>45444</v>
      </c>
      <c r="B46" s="4">
        <v>47</v>
      </c>
      <c r="C46" s="4">
        <v>5470.66</v>
      </c>
      <c r="D46" s="4">
        <v>2</v>
      </c>
      <c r="E46" s="4">
        <v>94.58</v>
      </c>
      <c r="G46" s="3">
        <v>45444</v>
      </c>
      <c r="H46" s="4">
        <v>7</v>
      </c>
      <c r="I46" s="4">
        <v>699.57</v>
      </c>
      <c r="J46" s="4">
        <v>1</v>
      </c>
      <c r="K46" s="4">
        <v>60.78</v>
      </c>
    </row>
    <row r="47" spans="1:11">
      <c r="A47" s="3">
        <v>45474</v>
      </c>
      <c r="B47" s="4">
        <v>64</v>
      </c>
      <c r="C47" s="4">
        <v>7737.44</v>
      </c>
      <c r="D47" s="4">
        <v>0</v>
      </c>
      <c r="E47" s="4">
        <v>0</v>
      </c>
      <c r="G47" s="3">
        <v>45474</v>
      </c>
      <c r="H47" s="4">
        <v>30</v>
      </c>
      <c r="I47" s="4">
        <v>3601.32</v>
      </c>
      <c r="J47" s="4">
        <v>5</v>
      </c>
      <c r="K47" s="4">
        <v>324.29000000000002</v>
      </c>
    </row>
    <row r="48" spans="1:11">
      <c r="A48" s="3">
        <v>45505</v>
      </c>
      <c r="B48" s="4">
        <v>54</v>
      </c>
      <c r="C48" s="4">
        <v>6066.45</v>
      </c>
      <c r="D48" s="4">
        <v>26</v>
      </c>
      <c r="E48" s="4">
        <v>561.9</v>
      </c>
      <c r="G48" s="3">
        <v>45505</v>
      </c>
      <c r="H48" s="4">
        <v>24</v>
      </c>
      <c r="I48" s="4">
        <v>4459.5</v>
      </c>
      <c r="J48" s="4">
        <v>8</v>
      </c>
      <c r="K48" s="4">
        <v>843.63</v>
      </c>
    </row>
    <row r="49" spans="1:11">
      <c r="A49" s="3">
        <v>45536</v>
      </c>
      <c r="B49" s="4">
        <v>56</v>
      </c>
      <c r="C49" s="4">
        <v>6508.01</v>
      </c>
      <c r="D49" s="4">
        <v>7</v>
      </c>
      <c r="E49" s="4">
        <v>201.27</v>
      </c>
      <c r="G49" s="3">
        <v>45536</v>
      </c>
      <c r="H49" s="4">
        <v>22</v>
      </c>
      <c r="I49" s="4">
        <v>2487.66</v>
      </c>
      <c r="J49" s="4">
        <v>3</v>
      </c>
      <c r="K49" s="4">
        <v>201.87</v>
      </c>
    </row>
    <row r="50" spans="1:11">
      <c r="A50" s="3">
        <v>45566</v>
      </c>
      <c r="B50" s="4">
        <v>43</v>
      </c>
      <c r="C50" s="4">
        <v>4974.6400000000003</v>
      </c>
      <c r="D50" s="4">
        <v>8</v>
      </c>
      <c r="E50" s="4">
        <v>462.38</v>
      </c>
      <c r="G50" s="3">
        <v>45566</v>
      </c>
      <c r="H50" s="4">
        <v>12</v>
      </c>
      <c r="I50" s="4">
        <v>1502.31</v>
      </c>
      <c r="J50" s="4">
        <v>2</v>
      </c>
      <c r="K50" s="4">
        <v>87.82</v>
      </c>
    </row>
    <row r="51" spans="1:11">
      <c r="A51" s="3">
        <v>45597</v>
      </c>
      <c r="B51" s="4">
        <v>30</v>
      </c>
      <c r="C51" s="4">
        <v>3517.41</v>
      </c>
      <c r="D51" s="4">
        <v>1</v>
      </c>
      <c r="E51" s="4">
        <v>227.71</v>
      </c>
      <c r="G51" s="3">
        <v>45597</v>
      </c>
      <c r="H51" s="4">
        <v>2</v>
      </c>
      <c r="I51" s="4">
        <v>245.88</v>
      </c>
      <c r="J51" s="4">
        <v>4</v>
      </c>
      <c r="K51" s="4">
        <v>100.12</v>
      </c>
    </row>
    <row r="52" spans="1:11">
      <c r="A52" s="3">
        <v>45627</v>
      </c>
      <c r="B52" s="4">
        <v>42</v>
      </c>
      <c r="C52" s="4">
        <v>4841.07</v>
      </c>
      <c r="D52" s="4">
        <v>1</v>
      </c>
      <c r="E52" s="4">
        <v>147.15</v>
      </c>
      <c r="G52" s="3">
        <v>45627</v>
      </c>
      <c r="H52" s="4">
        <v>0</v>
      </c>
      <c r="I52" s="4">
        <v>0</v>
      </c>
      <c r="J52" s="4">
        <v>2</v>
      </c>
      <c r="K52" s="4">
        <v>99.94</v>
      </c>
    </row>
    <row r="53" spans="1:11">
      <c r="A53" s="3" t="s">
        <v>36</v>
      </c>
      <c r="B53" s="2">
        <f>SUM(B41:B52)</f>
        <v>622</v>
      </c>
      <c r="C53" s="2">
        <f>SUM(C41:C52)</f>
        <v>72306.720000000001</v>
      </c>
      <c r="D53" s="2">
        <f>SUM(D41:D52)</f>
        <v>121</v>
      </c>
      <c r="E53" s="2">
        <f>SUM(E41:E52)</f>
        <v>13945.429999999997</v>
      </c>
      <c r="G53" s="3" t="s">
        <v>36</v>
      </c>
      <c r="H53" s="2">
        <f>SUM(H41:H52)</f>
        <v>154</v>
      </c>
      <c r="I53" s="2">
        <f>SUM(I41:I52)</f>
        <v>18880.950000000004</v>
      </c>
      <c r="J53" s="2">
        <f>SUM(J41:J52)</f>
        <v>77</v>
      </c>
      <c r="K53" s="2">
        <f>SUM(K41:K52)</f>
        <v>5530.079999999999</v>
      </c>
    </row>
    <row r="54" spans="1:11">
      <c r="K54" s="6"/>
    </row>
    <row r="55" spans="1:11">
      <c r="K55" s="7"/>
    </row>
    <row r="56" spans="1:11">
      <c r="A56" s="100" t="s">
        <v>16</v>
      </c>
      <c r="B56" s="101"/>
      <c r="C56" s="101"/>
      <c r="D56" s="101"/>
      <c r="E56" s="102"/>
      <c r="G56" s="100" t="s">
        <v>17</v>
      </c>
      <c r="H56" s="101"/>
      <c r="I56" s="101"/>
      <c r="J56" s="101"/>
      <c r="K56" s="102"/>
    </row>
    <row r="57" spans="1:11">
      <c r="A57" s="72" t="s">
        <v>34</v>
      </c>
      <c r="B57" s="73" t="s">
        <v>4</v>
      </c>
      <c r="C57" s="73"/>
      <c r="D57" s="72" t="s">
        <v>5</v>
      </c>
      <c r="E57" s="72"/>
      <c r="G57" s="72" t="s">
        <v>34</v>
      </c>
      <c r="H57" s="73" t="s">
        <v>4</v>
      </c>
      <c r="I57" s="73"/>
      <c r="J57" s="72" t="s">
        <v>5</v>
      </c>
      <c r="K57" s="72"/>
    </row>
    <row r="58" spans="1:11">
      <c r="A58" s="72"/>
      <c r="B58" s="2" t="s">
        <v>6</v>
      </c>
      <c r="C58" s="2" t="s">
        <v>25</v>
      </c>
      <c r="D58" s="2" t="s">
        <v>6</v>
      </c>
      <c r="E58" s="2" t="s">
        <v>25</v>
      </c>
      <c r="G58" s="72"/>
      <c r="H58" s="2" t="s">
        <v>6</v>
      </c>
      <c r="I58" s="2" t="s">
        <v>25</v>
      </c>
      <c r="J58" s="2" t="s">
        <v>6</v>
      </c>
      <c r="K58" s="2" t="s">
        <v>25</v>
      </c>
    </row>
    <row r="59" spans="1:11">
      <c r="A59" s="3">
        <v>45292</v>
      </c>
      <c r="B59" s="17">
        <v>78</v>
      </c>
      <c r="C59" s="17">
        <v>9171.65</v>
      </c>
      <c r="D59" s="17">
        <v>1</v>
      </c>
      <c r="E59" s="24">
        <v>136.91</v>
      </c>
      <c r="G59" s="25">
        <v>45292</v>
      </c>
      <c r="H59" s="13">
        <v>0</v>
      </c>
      <c r="I59" s="13">
        <v>0</v>
      </c>
      <c r="J59" s="13">
        <v>0</v>
      </c>
      <c r="K59" s="13">
        <v>0</v>
      </c>
    </row>
    <row r="60" spans="1:11">
      <c r="A60" s="3">
        <v>45323</v>
      </c>
      <c r="B60" s="20">
        <v>0</v>
      </c>
      <c r="C60" s="20">
        <v>0</v>
      </c>
      <c r="D60" s="20">
        <v>49</v>
      </c>
      <c r="E60" s="22">
        <v>5654.61</v>
      </c>
      <c r="G60" s="3">
        <v>45323</v>
      </c>
      <c r="H60" s="17">
        <v>4</v>
      </c>
      <c r="I60" s="17">
        <v>10865.42</v>
      </c>
      <c r="J60" s="17">
        <v>0</v>
      </c>
      <c r="K60" s="17">
        <v>0</v>
      </c>
    </row>
    <row r="61" spans="1:11">
      <c r="A61" s="25">
        <v>45352</v>
      </c>
      <c r="B61" s="13">
        <v>60</v>
      </c>
      <c r="C61" s="13">
        <v>6751.73</v>
      </c>
      <c r="D61" s="13">
        <v>13</v>
      </c>
      <c r="E61" s="13">
        <v>1192.74</v>
      </c>
      <c r="G61" s="3">
        <v>45352</v>
      </c>
      <c r="H61" s="17">
        <v>0</v>
      </c>
      <c r="I61" s="17">
        <v>0</v>
      </c>
      <c r="J61" s="17">
        <v>0</v>
      </c>
      <c r="K61" s="17">
        <v>0</v>
      </c>
    </row>
    <row r="62" spans="1:11">
      <c r="A62" s="3">
        <v>45383</v>
      </c>
      <c r="B62" s="4">
        <v>64</v>
      </c>
      <c r="C62" s="4">
        <v>7349.02</v>
      </c>
      <c r="D62" s="4">
        <v>7</v>
      </c>
      <c r="E62" s="4">
        <v>469.51</v>
      </c>
      <c r="G62" s="3">
        <v>45383</v>
      </c>
      <c r="H62" s="4">
        <v>0</v>
      </c>
      <c r="I62" s="4">
        <v>0</v>
      </c>
      <c r="J62" s="4">
        <v>0</v>
      </c>
      <c r="K62" s="4">
        <v>0</v>
      </c>
    </row>
    <row r="63" spans="1:11">
      <c r="A63" s="3">
        <v>45413</v>
      </c>
      <c r="B63" s="4">
        <v>37</v>
      </c>
      <c r="C63" s="4">
        <v>4420.13</v>
      </c>
      <c r="D63" s="4">
        <v>4</v>
      </c>
      <c r="E63" s="4">
        <v>251.23</v>
      </c>
      <c r="G63" s="3">
        <v>45413</v>
      </c>
      <c r="H63" s="4">
        <v>0</v>
      </c>
      <c r="I63" s="4">
        <v>0</v>
      </c>
      <c r="J63" s="4">
        <v>0</v>
      </c>
      <c r="K63" s="4">
        <v>0</v>
      </c>
    </row>
    <row r="64" spans="1:11">
      <c r="A64" s="3">
        <v>45444</v>
      </c>
      <c r="B64" s="4">
        <v>37</v>
      </c>
      <c r="C64" s="4">
        <v>4260.63</v>
      </c>
      <c r="D64" s="4">
        <v>0</v>
      </c>
      <c r="E64" s="4">
        <v>0</v>
      </c>
      <c r="G64" s="3">
        <v>45444</v>
      </c>
      <c r="H64" s="4">
        <v>0</v>
      </c>
      <c r="I64" s="4">
        <v>0</v>
      </c>
      <c r="J64" s="4">
        <v>2</v>
      </c>
      <c r="K64" s="4">
        <v>14118.98</v>
      </c>
    </row>
    <row r="65" spans="1:11">
      <c r="A65" s="3">
        <v>45474</v>
      </c>
      <c r="B65" s="4">
        <v>58</v>
      </c>
      <c r="C65" s="4">
        <v>6794.59</v>
      </c>
      <c r="D65" s="4">
        <v>1</v>
      </c>
      <c r="E65" s="4">
        <v>136.91</v>
      </c>
      <c r="G65" s="3">
        <v>45474</v>
      </c>
      <c r="H65" s="4">
        <v>0</v>
      </c>
      <c r="I65" s="4">
        <v>0</v>
      </c>
      <c r="J65" s="4">
        <v>0</v>
      </c>
      <c r="K65" s="4">
        <v>0</v>
      </c>
    </row>
    <row r="66" spans="1:11">
      <c r="A66" s="3">
        <v>45505</v>
      </c>
      <c r="B66" s="4">
        <v>56</v>
      </c>
      <c r="C66" s="4">
        <v>6456.75</v>
      </c>
      <c r="D66" s="4">
        <v>2</v>
      </c>
      <c r="E66" s="4">
        <v>148.44999999999999</v>
      </c>
      <c r="G66" s="3">
        <v>45505</v>
      </c>
      <c r="H66" s="4">
        <v>0</v>
      </c>
      <c r="I66" s="4">
        <v>0</v>
      </c>
      <c r="J66" s="4">
        <v>0</v>
      </c>
      <c r="K66" s="4">
        <v>0</v>
      </c>
    </row>
    <row r="67" spans="1:11">
      <c r="A67" s="3">
        <v>45536</v>
      </c>
      <c r="B67" s="4">
        <v>48</v>
      </c>
      <c r="C67" s="4">
        <v>5535.38</v>
      </c>
      <c r="D67" s="4">
        <v>1</v>
      </c>
      <c r="E67" s="4">
        <v>11.02</v>
      </c>
      <c r="G67" s="3">
        <v>45536</v>
      </c>
      <c r="H67" s="4">
        <v>0</v>
      </c>
      <c r="I67" s="4">
        <v>0</v>
      </c>
      <c r="J67" s="4">
        <v>0</v>
      </c>
      <c r="K67" s="4">
        <v>0</v>
      </c>
    </row>
    <row r="68" spans="1:11">
      <c r="A68" s="3">
        <v>45566</v>
      </c>
      <c r="B68" s="4">
        <v>49</v>
      </c>
      <c r="C68" s="4">
        <v>5727.55</v>
      </c>
      <c r="D68" s="4">
        <v>0</v>
      </c>
      <c r="E68" s="4">
        <v>0</v>
      </c>
      <c r="G68" s="3">
        <v>45566</v>
      </c>
      <c r="H68" s="4">
        <v>0</v>
      </c>
      <c r="I68" s="4">
        <v>0</v>
      </c>
      <c r="J68" s="4">
        <v>0</v>
      </c>
      <c r="K68" s="4">
        <v>0</v>
      </c>
    </row>
    <row r="69" spans="1:11">
      <c r="A69" s="3">
        <v>45597</v>
      </c>
      <c r="B69" s="4">
        <v>30</v>
      </c>
      <c r="C69" s="4">
        <v>3525.48</v>
      </c>
      <c r="D69" s="4">
        <v>0</v>
      </c>
      <c r="E69" s="4">
        <v>0</v>
      </c>
      <c r="G69" s="3">
        <v>45597</v>
      </c>
      <c r="H69" s="4">
        <v>0</v>
      </c>
      <c r="I69" s="4">
        <v>0</v>
      </c>
      <c r="J69" s="4">
        <v>0</v>
      </c>
      <c r="K69" s="4">
        <v>0</v>
      </c>
    </row>
    <row r="70" spans="1:11">
      <c r="A70" s="3">
        <v>45627</v>
      </c>
      <c r="B70" s="4">
        <v>46</v>
      </c>
      <c r="C70" s="4">
        <v>5153.67</v>
      </c>
      <c r="D70" s="4">
        <v>0</v>
      </c>
      <c r="E70" s="4">
        <v>0</v>
      </c>
      <c r="G70" s="3">
        <v>45627</v>
      </c>
      <c r="H70" s="4">
        <v>0</v>
      </c>
      <c r="I70" s="4">
        <v>0</v>
      </c>
      <c r="J70" s="4">
        <v>0</v>
      </c>
      <c r="K70" s="4">
        <v>0</v>
      </c>
    </row>
    <row r="71" spans="1:11">
      <c r="A71" s="3" t="s">
        <v>36</v>
      </c>
      <c r="B71" s="2">
        <f>SUM(B59:B70)</f>
        <v>563</v>
      </c>
      <c r="C71" s="2">
        <f>SUM(C59:C70)</f>
        <v>65146.58</v>
      </c>
      <c r="D71" s="8">
        <f>SUM(D59:D70)</f>
        <v>78</v>
      </c>
      <c r="E71" s="2">
        <f>SUM(E59:E70)</f>
        <v>8001.3799999999992</v>
      </c>
      <c r="G71" s="3" t="s">
        <v>36</v>
      </c>
      <c r="H71" s="9">
        <f>SUM(H59:H70)</f>
        <v>4</v>
      </c>
      <c r="I71" s="2">
        <f>SUM(I59:I70)</f>
        <v>10865.42</v>
      </c>
      <c r="J71" s="2">
        <f>SUM(J59:J70)</f>
        <v>2</v>
      </c>
      <c r="K71" s="2">
        <f>SUM(K59:K70)</f>
        <v>14118.98</v>
      </c>
    </row>
    <row r="84" spans="1:1">
      <c r="A84" s="5"/>
    </row>
  </sheetData>
  <mergeCells count="33">
    <mergeCell ref="A56:E56"/>
    <mergeCell ref="G56:K56"/>
    <mergeCell ref="B57:C57"/>
    <mergeCell ref="D57:E57"/>
    <mergeCell ref="H57:I57"/>
    <mergeCell ref="J57:K57"/>
    <mergeCell ref="A57:A58"/>
    <mergeCell ref="G57:G58"/>
    <mergeCell ref="A38:E38"/>
    <mergeCell ref="G38:K38"/>
    <mergeCell ref="B39:C39"/>
    <mergeCell ref="D39:E39"/>
    <mergeCell ref="H39:I39"/>
    <mergeCell ref="J39:K39"/>
    <mergeCell ref="A39:A40"/>
    <mergeCell ref="G39:G40"/>
    <mergeCell ref="A20:E20"/>
    <mergeCell ref="G20:K20"/>
    <mergeCell ref="B21:C21"/>
    <mergeCell ref="D21:E21"/>
    <mergeCell ref="H21:I21"/>
    <mergeCell ref="J21:K21"/>
    <mergeCell ref="A21:A22"/>
    <mergeCell ref="G21:G22"/>
    <mergeCell ref="A1:K1"/>
    <mergeCell ref="A2:E2"/>
    <mergeCell ref="G2:K2"/>
    <mergeCell ref="B3:C3"/>
    <mergeCell ref="D3:E3"/>
    <mergeCell ref="H3:I3"/>
    <mergeCell ref="J3:K3"/>
    <mergeCell ref="A3:A4"/>
    <mergeCell ref="G3:G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月数据统计</vt:lpstr>
      <vt:lpstr>2021年5月-12月</vt:lpstr>
      <vt:lpstr>2021年数据统计</vt:lpstr>
      <vt:lpstr>2022年安顺市各县区月数据</vt:lpstr>
      <vt:lpstr>2022年安顺市各县区数据统计</vt:lpstr>
      <vt:lpstr>2023年安顺市各县区月数据</vt:lpstr>
      <vt:lpstr>2023年安顺市各县区数据统计</vt:lpstr>
      <vt:lpstr>2024年安顺市各县区月数据</vt:lpstr>
      <vt:lpstr>2024年安顺市各县区数据统计</vt:lpstr>
      <vt:lpstr>2025年安顺市各县区月数据</vt:lpstr>
      <vt:lpstr>2025年安顺市各县区数据统计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2022-07-01T02:52:00Z</cp:lastPrinted>
  <dcterms:created xsi:type="dcterms:W3CDTF">2021-06-08T05:46:00Z</dcterms:created>
  <dcterms:modified xsi:type="dcterms:W3CDTF">2025-06-03T01:45:40Z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205068F9B0FC4B6F96ECFFB6C50EE6DC</vt:lpwstr>
  </property>
  <property fmtid="{D5CDD505-2E9C-101B-9397-08002B2CF9AE}" pid="3" name="KSOProductBuildVer">
    <vt:lpwstr>2052-11.8.2.12118</vt:lpwstr>
  </property>
</Properties>
</file>